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ff.DESKTOP-GKR5KR4\Desktop\"/>
    </mc:Choice>
  </mc:AlternateContent>
  <bookViews>
    <workbookView xWindow="0" yWindow="0" windowWidth="19170" windowHeight="12270" tabRatio="216" firstSheet="5" activeTab="7"/>
  </bookViews>
  <sheets>
    <sheet name="20" sheetId="1" r:id="rId1"/>
    <sheet name="18" sheetId="2" r:id="rId2"/>
    <sheet name="16" sheetId="3" r:id="rId3"/>
    <sheet name="14" sheetId="4" r:id="rId4"/>
    <sheet name="12" sheetId="5" r:id="rId5"/>
    <sheet name="10" sheetId="6" r:id="rId6"/>
    <sheet name="8" sheetId="7" r:id="rId7"/>
    <sheet name="6" sheetId="8" r:id="rId8"/>
    <sheet name="4" sheetId="9" r:id="rId9"/>
    <sheet name="10 DR" sheetId="10" r:id="rId10"/>
    <sheet name="8 DR" sheetId="11" r:id="rId11"/>
    <sheet name="6 DR" sheetId="12" r:id="rId12"/>
    <sheet name="4 DR" sheetId="13" r:id="rId13"/>
  </sheets>
  <definedNames>
    <definedName name="_xlnm.Print_Area" localSheetId="5">'10'!$A$1:$X$12</definedName>
    <definedName name="_xlnm.Print_Area" localSheetId="9">'10 DR'!$A$1:$BB$12</definedName>
    <definedName name="_xlnm.Print_Area" localSheetId="4">'12'!$A$1:$Z$14</definedName>
    <definedName name="_xlnm.Print_Area" localSheetId="3">'14'!$A$1:$AB$16</definedName>
    <definedName name="_xlnm.Print_Area" localSheetId="2">'16'!$A$1:$AD$18</definedName>
    <definedName name="_xlnm.Print_Area" localSheetId="1">'18'!$A$1:$AF$20</definedName>
    <definedName name="_xlnm.Print_Area" localSheetId="0">'20'!$A$1:$AH$22</definedName>
    <definedName name="_xlnm.Print_Area" localSheetId="8">'4'!$A$1:$R$6</definedName>
    <definedName name="_xlnm.Print_Area" localSheetId="12">'4 DR'!$A$1:$V$6</definedName>
    <definedName name="_xlnm.Print_Area" localSheetId="7">'6'!$A$1:$T$8</definedName>
    <definedName name="_xlnm.Print_Area" localSheetId="11">'6 DR'!$A$1:$Z$8</definedName>
    <definedName name="_xlnm.Print_Area" localSheetId="6">'8'!$A$1:$V$10</definedName>
    <definedName name="_xlnm.Print_Area" localSheetId="10">'8 DR'!$A$1:$AE$10</definedName>
  </definedNames>
  <calcPr calcId="162913"/>
</workbook>
</file>

<file path=xl/calcChain.xml><?xml version="1.0" encoding="utf-8"?>
<calcChain xmlns="http://schemas.openxmlformats.org/spreadsheetml/2006/main">
  <c r="P3" i="6" l="1"/>
  <c r="Y3" i="6"/>
  <c r="Z3" i="6"/>
  <c r="AA3" i="6"/>
  <c r="AB3" i="6"/>
  <c r="AC3" i="6"/>
  <c r="AD3" i="6"/>
  <c r="AE3" i="6"/>
  <c r="AF3" i="6"/>
  <c r="AG3" i="6"/>
  <c r="AH3" i="6"/>
  <c r="AJ3" i="6"/>
  <c r="AK3" i="6"/>
  <c r="AL3" i="6"/>
  <c r="AM3" i="6"/>
  <c r="AN3" i="6"/>
  <c r="AO3" i="6"/>
  <c r="AP3" i="6"/>
  <c r="AQ3" i="6"/>
  <c r="AR3" i="6"/>
  <c r="AS3" i="6"/>
  <c r="C4" i="6"/>
  <c r="P4" i="6"/>
  <c r="Y4" i="6"/>
  <c r="Z4" i="6"/>
  <c r="AA4" i="6"/>
  <c r="AB4" i="6"/>
  <c r="AC4" i="6"/>
  <c r="AD4" i="6"/>
  <c r="AE4" i="6"/>
  <c r="AF4" i="6"/>
  <c r="AG4" i="6"/>
  <c r="AH4" i="6"/>
  <c r="AJ4" i="6"/>
  <c r="AK4" i="6"/>
  <c r="AL4" i="6"/>
  <c r="AM4" i="6"/>
  <c r="AN4" i="6"/>
  <c r="AO4" i="6"/>
  <c r="AP4" i="6"/>
  <c r="AQ4" i="6"/>
  <c r="AR4" i="6"/>
  <c r="AS4" i="6"/>
  <c r="C5" i="6"/>
  <c r="D5" i="6"/>
  <c r="P5" i="6"/>
  <c r="Y5" i="6"/>
  <c r="Z5" i="6"/>
  <c r="AA5" i="6"/>
  <c r="AB5" i="6"/>
  <c r="AC5" i="6"/>
  <c r="AD5" i="6"/>
  <c r="AE5" i="6"/>
  <c r="AF5" i="6"/>
  <c r="AG5" i="6"/>
  <c r="AH5" i="6"/>
  <c r="AJ5" i="6"/>
  <c r="AK5" i="6"/>
  <c r="AL5" i="6"/>
  <c r="AM5" i="6"/>
  <c r="AN5" i="6"/>
  <c r="AO5" i="6"/>
  <c r="AP5" i="6"/>
  <c r="AQ5" i="6"/>
  <c r="AR5" i="6"/>
  <c r="AS5" i="6"/>
  <c r="C6" i="6"/>
  <c r="D6" i="6"/>
  <c r="Z6" i="6"/>
  <c r="E6" i="6"/>
  <c r="P6" i="6"/>
  <c r="Y6" i="6"/>
  <c r="AB6" i="6"/>
  <c r="AC6" i="6"/>
  <c r="AD6" i="6"/>
  <c r="AE6" i="6"/>
  <c r="AF6" i="6"/>
  <c r="AG6" i="6"/>
  <c r="AH6" i="6"/>
  <c r="AJ6" i="6"/>
  <c r="AK6" i="6"/>
  <c r="AM6" i="6"/>
  <c r="AN6" i="6"/>
  <c r="AO6" i="6"/>
  <c r="AP6" i="6"/>
  <c r="AQ6" i="6"/>
  <c r="AR6" i="6"/>
  <c r="AS6" i="6"/>
  <c r="C7" i="6"/>
  <c r="D7" i="6"/>
  <c r="AK7" i="6"/>
  <c r="Y17" i="6"/>
  <c r="E7" i="6"/>
  <c r="AL7" i="6"/>
  <c r="F7" i="6"/>
  <c r="AM7" i="6"/>
  <c r="P7" i="6"/>
  <c r="Y7" i="6"/>
  <c r="AA7" i="6"/>
  <c r="AB7" i="6"/>
  <c r="AC7" i="6"/>
  <c r="AD7" i="6"/>
  <c r="AE7" i="6"/>
  <c r="AF7" i="6"/>
  <c r="AG7" i="6"/>
  <c r="AH7" i="6"/>
  <c r="AJ7" i="6"/>
  <c r="AN7" i="6"/>
  <c r="AO7" i="6"/>
  <c r="AP7" i="6"/>
  <c r="AQ7" i="6"/>
  <c r="AR7" i="6"/>
  <c r="AS7" i="6"/>
  <c r="C8" i="6"/>
  <c r="Y8" i="6"/>
  <c r="D8" i="6"/>
  <c r="E8" i="6"/>
  <c r="F8" i="6"/>
  <c r="G8" i="6"/>
  <c r="AN8" i="6"/>
  <c r="P8" i="6"/>
  <c r="Z8" i="6"/>
  <c r="AA8" i="6"/>
  <c r="AC8" i="6"/>
  <c r="AD8" i="6"/>
  <c r="AE8" i="6"/>
  <c r="AF8" i="6"/>
  <c r="AG8" i="6"/>
  <c r="AH8" i="6"/>
  <c r="AJ8" i="6"/>
  <c r="AK8" i="6"/>
  <c r="AL8" i="6"/>
  <c r="AO8" i="6"/>
  <c r="AP8" i="6"/>
  <c r="AQ8" i="6"/>
  <c r="AR8" i="6"/>
  <c r="AS8" i="6"/>
  <c r="C9" i="6"/>
  <c r="D9" i="6"/>
  <c r="E9" i="6"/>
  <c r="F9" i="6"/>
  <c r="AM9" i="6"/>
  <c r="G9" i="6"/>
  <c r="H9" i="6"/>
  <c r="AO9" i="6"/>
  <c r="P9" i="6"/>
  <c r="Z9" i="6"/>
  <c r="AA9" i="6"/>
  <c r="AB9" i="6"/>
  <c r="AC9" i="6"/>
  <c r="AE9" i="6"/>
  <c r="AF9" i="6"/>
  <c r="AG9" i="6"/>
  <c r="AH9" i="6"/>
  <c r="AK9" i="6"/>
  <c r="AL9" i="6"/>
  <c r="AN9" i="6"/>
  <c r="AP9" i="6"/>
  <c r="AQ9" i="6"/>
  <c r="AR9" i="6"/>
  <c r="AS9" i="6"/>
  <c r="C10" i="6"/>
  <c r="D10" i="6"/>
  <c r="Z10" i="6"/>
  <c r="E10" i="6"/>
  <c r="F10" i="6"/>
  <c r="AB10" i="6"/>
  <c r="G10" i="6"/>
  <c r="H10" i="6"/>
  <c r="I10" i="6"/>
  <c r="P10" i="6"/>
  <c r="AC10" i="6"/>
  <c r="AD10" i="6"/>
  <c r="AE10" i="6"/>
  <c r="AF10" i="6"/>
  <c r="AG10" i="6"/>
  <c r="AH10" i="6"/>
  <c r="AM10" i="6"/>
  <c r="AN10" i="6"/>
  <c r="AO10" i="6"/>
  <c r="AP10" i="6"/>
  <c r="AQ10" i="6"/>
  <c r="AR10" i="6"/>
  <c r="AS10" i="6"/>
  <c r="C11" i="6"/>
  <c r="Y11" i="6"/>
  <c r="D11" i="6"/>
  <c r="E11" i="6"/>
  <c r="F11" i="6"/>
  <c r="AB11" i="6"/>
  <c r="G11" i="6"/>
  <c r="H11" i="6"/>
  <c r="I11" i="6"/>
  <c r="AP11" i="6"/>
  <c r="J11" i="6"/>
  <c r="AQ11" i="6"/>
  <c r="P11" i="6"/>
  <c r="AA11" i="6"/>
  <c r="AC11" i="6"/>
  <c r="AD11" i="6"/>
  <c r="AF11" i="6"/>
  <c r="AG11" i="6"/>
  <c r="AH11" i="6"/>
  <c r="AL11" i="6"/>
  <c r="AN11" i="6"/>
  <c r="AO11" i="6"/>
  <c r="AR11" i="6"/>
  <c r="AS11" i="6"/>
  <c r="C12" i="6"/>
  <c r="Y12" i="6"/>
  <c r="D12" i="6"/>
  <c r="E12" i="6"/>
  <c r="AA12" i="6"/>
  <c r="F12" i="6"/>
  <c r="G12" i="6"/>
  <c r="H12" i="6"/>
  <c r="I12" i="6"/>
  <c r="AP12" i="6"/>
  <c r="J12" i="6"/>
  <c r="K12" i="6"/>
  <c r="AG12" i="6"/>
  <c r="P12" i="6"/>
  <c r="AC12" i="6"/>
  <c r="AD12" i="6"/>
  <c r="AE12" i="6"/>
  <c r="AF12" i="6"/>
  <c r="AH12" i="6"/>
  <c r="AL12" i="6"/>
  <c r="AN12" i="6"/>
  <c r="AO12" i="6"/>
  <c r="AQ12" i="6"/>
  <c r="AS12" i="6"/>
  <c r="U13" i="6"/>
  <c r="U14" i="6"/>
  <c r="U15" i="6"/>
  <c r="U16" i="6"/>
  <c r="U17" i="6"/>
  <c r="U18" i="6"/>
  <c r="U19" i="6"/>
  <c r="U20" i="6"/>
  <c r="U21" i="6"/>
  <c r="U22" i="6"/>
  <c r="B23" i="6"/>
  <c r="G23" i="6"/>
  <c r="B24" i="6"/>
  <c r="G24" i="6"/>
  <c r="B25" i="6"/>
  <c r="G25" i="6"/>
  <c r="B26" i="6"/>
  <c r="G26" i="6"/>
  <c r="B27" i="6"/>
  <c r="G27" i="6"/>
  <c r="B28" i="6"/>
  <c r="G28" i="6"/>
  <c r="B29" i="6"/>
  <c r="G29" i="6"/>
  <c r="B30" i="6"/>
  <c r="G30" i="6"/>
  <c r="B31" i="6"/>
  <c r="G31" i="6"/>
  <c r="B32" i="6"/>
  <c r="G32" i="6"/>
  <c r="AJ3" i="10"/>
  <c r="AK3" i="10"/>
  <c r="AL3" i="10"/>
  <c r="AM3" i="10"/>
  <c r="AN3" i="10"/>
  <c r="AO3" i="10"/>
  <c r="AP3" i="10"/>
  <c r="AQ3" i="10"/>
  <c r="AR3" i="10"/>
  <c r="AS3" i="10"/>
  <c r="AT3" i="10"/>
  <c r="AU3" i="10"/>
  <c r="AV3" i="10"/>
  <c r="AW3" i="10"/>
  <c r="AX3" i="10"/>
  <c r="AY3" i="10"/>
  <c r="AZ3" i="10"/>
  <c r="BA3" i="10"/>
  <c r="BB3" i="10"/>
  <c r="BC3" i="10"/>
  <c r="BE3" i="10"/>
  <c r="BF3" i="10"/>
  <c r="AJ13" i="10"/>
  <c r="BG3" i="10"/>
  <c r="BH3" i="10"/>
  <c r="BI3" i="10"/>
  <c r="BJ3" i="10"/>
  <c r="BK3" i="10"/>
  <c r="BL3" i="10"/>
  <c r="BM3" i="10"/>
  <c r="BN3" i="10"/>
  <c r="BO3" i="10"/>
  <c r="BP3" i="10"/>
  <c r="BQ3" i="10"/>
  <c r="BR3" i="10"/>
  <c r="BS3" i="10"/>
  <c r="BT3" i="10"/>
  <c r="BU3" i="10"/>
  <c r="BV3" i="10"/>
  <c r="BW3" i="10"/>
  <c r="BX3" i="10"/>
  <c r="C4" i="10"/>
  <c r="D4" i="10"/>
  <c r="AK4" i="10"/>
  <c r="AJ4" i="10"/>
  <c r="AL4" i="10"/>
  <c r="W4" i="10"/>
  <c r="AM4" i="10"/>
  <c r="AN4" i="10"/>
  <c r="AO4" i="10"/>
  <c r="AP4" i="10"/>
  <c r="AQ4" i="10"/>
  <c r="AR4" i="10"/>
  <c r="AS4" i="10"/>
  <c r="AT4" i="10"/>
  <c r="AU4" i="10"/>
  <c r="AV4" i="10"/>
  <c r="AW4" i="10"/>
  <c r="AX4" i="10"/>
  <c r="AY4" i="10"/>
  <c r="AZ4" i="10"/>
  <c r="BA4" i="10"/>
  <c r="BB4" i="10"/>
  <c r="BC4" i="10"/>
  <c r="BE4" i="10"/>
  <c r="BF4" i="10"/>
  <c r="BG4" i="10"/>
  <c r="BH4" i="10"/>
  <c r="BI4" i="10"/>
  <c r="BJ4" i="10"/>
  <c r="BK4" i="10"/>
  <c r="BL4" i="10"/>
  <c r="BM4" i="10"/>
  <c r="BN4" i="10"/>
  <c r="BO4" i="10"/>
  <c r="BP4" i="10"/>
  <c r="BQ4" i="10"/>
  <c r="BR4" i="10"/>
  <c r="BS4" i="10"/>
  <c r="BT4" i="10"/>
  <c r="BU4" i="10"/>
  <c r="BV4" i="10"/>
  <c r="BW4" i="10"/>
  <c r="BX4" i="10"/>
  <c r="C5" i="10"/>
  <c r="BE5" i="10"/>
  <c r="D5" i="10"/>
  <c r="E5" i="10"/>
  <c r="AL5" i="10"/>
  <c r="F5" i="10"/>
  <c r="AK5" i="10"/>
  <c r="AM5" i="10"/>
  <c r="AN5" i="10"/>
  <c r="AO5" i="10"/>
  <c r="AP5" i="10"/>
  <c r="AQ5" i="10"/>
  <c r="AR5" i="10"/>
  <c r="AS5" i="10"/>
  <c r="AT5" i="10"/>
  <c r="AU5" i="10"/>
  <c r="AV5" i="10"/>
  <c r="AW5" i="10"/>
  <c r="AX5" i="10"/>
  <c r="AY5" i="10"/>
  <c r="AZ5" i="10"/>
  <c r="BA5" i="10"/>
  <c r="BB5" i="10"/>
  <c r="BC5" i="10"/>
  <c r="BF5" i="10"/>
  <c r="BH5" i="10"/>
  <c r="BI5" i="10"/>
  <c r="BJ5" i="10"/>
  <c r="BK5" i="10"/>
  <c r="BL5" i="10"/>
  <c r="BM5" i="10"/>
  <c r="BN5" i="10"/>
  <c r="BO5" i="10"/>
  <c r="BP5" i="10"/>
  <c r="BQ5" i="10"/>
  <c r="BR5" i="10"/>
  <c r="BS5" i="10"/>
  <c r="BT5" i="10"/>
  <c r="BU5" i="10"/>
  <c r="BV5" i="10"/>
  <c r="BW5" i="10"/>
  <c r="BX5" i="10"/>
  <c r="C6" i="10"/>
  <c r="BE6" i="10"/>
  <c r="D6" i="10"/>
  <c r="AK6" i="10"/>
  <c r="E6" i="10"/>
  <c r="F6" i="10"/>
  <c r="AM6" i="10"/>
  <c r="G6" i="10"/>
  <c r="H6" i="10"/>
  <c r="AJ6" i="10"/>
  <c r="AL6" i="10"/>
  <c r="AN6" i="10"/>
  <c r="AO6" i="10"/>
  <c r="AP6" i="10"/>
  <c r="AQ6" i="10"/>
  <c r="AR6" i="10"/>
  <c r="AS6" i="10"/>
  <c r="AT6" i="10"/>
  <c r="AU6" i="10"/>
  <c r="AV6" i="10"/>
  <c r="AW6" i="10"/>
  <c r="AX6" i="10"/>
  <c r="AY6" i="10"/>
  <c r="AZ6" i="10"/>
  <c r="BA6" i="10"/>
  <c r="BB6" i="10"/>
  <c r="BC6" i="10"/>
  <c r="BF6" i="10"/>
  <c r="BG6" i="10"/>
  <c r="BI6" i="10"/>
  <c r="BJ6" i="10"/>
  <c r="BK6" i="10"/>
  <c r="BL6" i="10"/>
  <c r="BM6" i="10"/>
  <c r="BN6" i="10"/>
  <c r="BO6" i="10"/>
  <c r="BP6" i="10"/>
  <c r="BQ6" i="10"/>
  <c r="BR6" i="10"/>
  <c r="BS6" i="10"/>
  <c r="BT6" i="10"/>
  <c r="BU6" i="10"/>
  <c r="BV6" i="10"/>
  <c r="BW6" i="10"/>
  <c r="BX6" i="10"/>
  <c r="C7" i="10"/>
  <c r="AJ7" i="10"/>
  <c r="D7" i="10"/>
  <c r="E7" i="10"/>
  <c r="BG7" i="10"/>
  <c r="F7" i="10"/>
  <c r="G7" i="10"/>
  <c r="BI7" i="10"/>
  <c r="H7" i="10"/>
  <c r="BJ7" i="10"/>
  <c r="I7" i="10"/>
  <c r="AP7" i="10"/>
  <c r="J7" i="10"/>
  <c r="BL7" i="10"/>
  <c r="AK7" i="10"/>
  <c r="AM7" i="10"/>
  <c r="AN7" i="10"/>
  <c r="AO7" i="10"/>
  <c r="AQ7" i="10"/>
  <c r="AR7" i="10"/>
  <c r="AS7" i="10"/>
  <c r="AT7" i="10"/>
  <c r="AU7" i="10"/>
  <c r="AV7" i="10"/>
  <c r="AW7" i="10"/>
  <c r="AX7" i="10"/>
  <c r="AY7" i="10"/>
  <c r="AZ7" i="10"/>
  <c r="BA7" i="10"/>
  <c r="BB7" i="10"/>
  <c r="BC7" i="10"/>
  <c r="BE7" i="10"/>
  <c r="BF7" i="10"/>
  <c r="BH7" i="10"/>
  <c r="BK7" i="10"/>
  <c r="BM7" i="10"/>
  <c r="BN7" i="10"/>
  <c r="BO7" i="10"/>
  <c r="BP7" i="10"/>
  <c r="BQ7" i="10"/>
  <c r="BR7" i="10"/>
  <c r="BS7" i="10"/>
  <c r="BT7" i="10"/>
  <c r="BU7" i="10"/>
  <c r="BV7" i="10"/>
  <c r="BW7" i="10"/>
  <c r="BX7" i="10"/>
  <c r="C8" i="10"/>
  <c r="D8" i="10"/>
  <c r="E8" i="10"/>
  <c r="BG8" i="10"/>
  <c r="F8" i="10"/>
  <c r="AM8" i="10"/>
  <c r="G8" i="10"/>
  <c r="H8" i="10"/>
  <c r="BJ8" i="10"/>
  <c r="I8" i="10"/>
  <c r="J8" i="10"/>
  <c r="BL8" i="10"/>
  <c r="K8" i="10"/>
  <c r="L8" i="10"/>
  <c r="AJ8" i="10"/>
  <c r="AK8" i="10"/>
  <c r="AL8" i="10"/>
  <c r="AO8" i="10"/>
  <c r="AP8" i="10"/>
  <c r="AQ8" i="10"/>
  <c r="AR8" i="10"/>
  <c r="AS8" i="10"/>
  <c r="AT8" i="10"/>
  <c r="AU8" i="10"/>
  <c r="AV8" i="10"/>
  <c r="AW8" i="10"/>
  <c r="AX8" i="10"/>
  <c r="AY8" i="10"/>
  <c r="AZ8" i="10"/>
  <c r="BA8" i="10"/>
  <c r="BB8" i="10"/>
  <c r="BC8" i="10"/>
  <c r="BE8" i="10"/>
  <c r="BF8" i="10"/>
  <c r="BH8" i="10"/>
  <c r="BK8" i="10"/>
  <c r="BM8" i="10"/>
  <c r="BN8" i="10"/>
  <c r="BO8" i="10"/>
  <c r="BP8" i="10"/>
  <c r="BQ8" i="10"/>
  <c r="BR8" i="10"/>
  <c r="BS8" i="10"/>
  <c r="BT8" i="10"/>
  <c r="BU8" i="10"/>
  <c r="BV8" i="10"/>
  <c r="BW8" i="10"/>
  <c r="BX8" i="10"/>
  <c r="C9" i="10"/>
  <c r="BE9" i="10"/>
  <c r="D9" i="10"/>
  <c r="BF9" i="10"/>
  <c r="E9" i="10"/>
  <c r="AL9" i="10"/>
  <c r="F9" i="10"/>
  <c r="G9" i="10"/>
  <c r="AN9" i="10"/>
  <c r="H9" i="10"/>
  <c r="AO9" i="10"/>
  <c r="I9" i="10"/>
  <c r="J9" i="10"/>
  <c r="AQ9" i="10"/>
  <c r="K9" i="10"/>
  <c r="BM9" i="10"/>
  <c r="L9" i="10"/>
  <c r="BN9" i="10"/>
  <c r="M9" i="10"/>
  <c r="AT9" i="10"/>
  <c r="N9" i="10"/>
  <c r="AJ9" i="10"/>
  <c r="AK9" i="10"/>
  <c r="AM9" i="10"/>
  <c r="AP9" i="10"/>
  <c r="AR9" i="10"/>
  <c r="AS9" i="10"/>
  <c r="AU9" i="10"/>
  <c r="AV9" i="10"/>
  <c r="AW9" i="10"/>
  <c r="AX9" i="10"/>
  <c r="AY9" i="10"/>
  <c r="AZ9" i="10"/>
  <c r="BA9" i="10"/>
  <c r="BB9" i="10"/>
  <c r="BC9" i="10"/>
  <c r="BG9" i="10"/>
  <c r="BH9" i="10"/>
  <c r="BI9" i="10"/>
  <c r="BJ9" i="10"/>
  <c r="BK9" i="10"/>
  <c r="BL9" i="10"/>
  <c r="BP9" i="10"/>
  <c r="BQ9" i="10"/>
  <c r="BR9" i="10"/>
  <c r="BS9" i="10"/>
  <c r="BT9" i="10"/>
  <c r="BU9" i="10"/>
  <c r="BV9" i="10"/>
  <c r="BW9" i="10"/>
  <c r="BX9" i="10"/>
  <c r="C10" i="10"/>
  <c r="BE10" i="10"/>
  <c r="D10" i="10"/>
  <c r="AK10" i="10"/>
  <c r="E10" i="10"/>
  <c r="F10" i="10"/>
  <c r="G10" i="10"/>
  <c r="H10" i="10"/>
  <c r="I10" i="10"/>
  <c r="AP10" i="10"/>
  <c r="J10" i="10"/>
  <c r="BL10" i="10"/>
  <c r="K10" i="10"/>
  <c r="BM10" i="10"/>
  <c r="L10" i="10"/>
  <c r="AS10" i="10"/>
  <c r="M10" i="10"/>
  <c r="BO10" i="10"/>
  <c r="N10" i="10"/>
  <c r="O10" i="10"/>
  <c r="P10" i="10"/>
  <c r="AL10" i="10"/>
  <c r="AN10" i="10"/>
  <c r="AO10" i="10"/>
  <c r="AQ10" i="10"/>
  <c r="AR10" i="10"/>
  <c r="AT10" i="10"/>
  <c r="AV10" i="10"/>
  <c r="AW10" i="10"/>
  <c r="AX10" i="10"/>
  <c r="AY10" i="10"/>
  <c r="AZ10" i="10"/>
  <c r="BA10" i="10"/>
  <c r="BB10" i="10"/>
  <c r="BC10" i="10"/>
  <c r="BG10" i="10"/>
  <c r="BI10" i="10"/>
  <c r="BJ10" i="10"/>
  <c r="BK10" i="10"/>
  <c r="BN10" i="10"/>
  <c r="BQ10" i="10"/>
  <c r="BR10" i="10"/>
  <c r="BS10" i="10"/>
  <c r="BT10" i="10"/>
  <c r="BU10" i="10"/>
  <c r="BV10" i="10"/>
  <c r="BW10" i="10"/>
  <c r="BX10" i="10"/>
  <c r="C11" i="10"/>
  <c r="AJ11" i="10"/>
  <c r="D11" i="10"/>
  <c r="AK11" i="10"/>
  <c r="E11" i="10"/>
  <c r="BG11" i="10"/>
  <c r="F11" i="10"/>
  <c r="G11" i="10"/>
  <c r="BI11" i="10"/>
  <c r="H11" i="10"/>
  <c r="BJ11" i="10"/>
  <c r="I11" i="10"/>
  <c r="J11" i="10"/>
  <c r="BL11" i="10"/>
  <c r="K11" i="10"/>
  <c r="L11" i="10"/>
  <c r="AS11" i="10"/>
  <c r="M11" i="10"/>
  <c r="BO11" i="10"/>
  <c r="N11" i="10"/>
  <c r="O11" i="10"/>
  <c r="BQ11" i="10"/>
  <c r="P11" i="10"/>
  <c r="BR11" i="10"/>
  <c r="Q11" i="10"/>
  <c r="R11" i="10"/>
  <c r="BT11" i="10"/>
  <c r="AL11" i="10"/>
  <c r="AM11" i="10"/>
  <c r="AN11" i="10"/>
  <c r="AP11" i="10"/>
  <c r="AT11" i="10"/>
  <c r="AU11" i="10"/>
  <c r="AV11" i="10"/>
  <c r="AX11" i="10"/>
  <c r="AZ11" i="10"/>
  <c r="BA11" i="10"/>
  <c r="BB11" i="10"/>
  <c r="BC11" i="10"/>
  <c r="BF11" i="10"/>
  <c r="BH11" i="10"/>
  <c r="BK11" i="10"/>
  <c r="BN11" i="10"/>
  <c r="BP11" i="10"/>
  <c r="BS11" i="10"/>
  <c r="BU11" i="10"/>
  <c r="BV11" i="10"/>
  <c r="BW11" i="10"/>
  <c r="BX11" i="10"/>
  <c r="C12" i="10"/>
  <c r="D12" i="10"/>
  <c r="E12" i="10"/>
  <c r="BG12" i="10"/>
  <c r="F12" i="10"/>
  <c r="AM12" i="10"/>
  <c r="G12" i="10"/>
  <c r="H12" i="10"/>
  <c r="I12" i="10"/>
  <c r="J12" i="10"/>
  <c r="BL12" i="10"/>
  <c r="K12" i="10"/>
  <c r="L12" i="10"/>
  <c r="M12" i="10"/>
  <c r="BO12" i="10"/>
  <c r="N12" i="10"/>
  <c r="AU12" i="10"/>
  <c r="O12" i="10"/>
  <c r="P12" i="10"/>
  <c r="AW12" i="10"/>
  <c r="Q12" i="10"/>
  <c r="R12" i="10"/>
  <c r="BT12" i="10"/>
  <c r="S12" i="10"/>
  <c r="T12" i="10"/>
  <c r="AJ12" i="10"/>
  <c r="AK12" i="10"/>
  <c r="AL12" i="10"/>
  <c r="AO12" i="10"/>
  <c r="AP12" i="10"/>
  <c r="AQ12" i="10"/>
  <c r="AR12" i="10"/>
  <c r="AS12" i="10"/>
  <c r="AX12" i="10"/>
  <c r="AY12" i="10"/>
  <c r="AZ12" i="10"/>
  <c r="BA12" i="10"/>
  <c r="BB12" i="10"/>
  <c r="BC12" i="10"/>
  <c r="BE12" i="10"/>
  <c r="BF12" i="10"/>
  <c r="BH12" i="10"/>
  <c r="BJ12" i="10"/>
  <c r="BK12" i="10"/>
  <c r="BM12" i="10"/>
  <c r="BN12" i="10"/>
  <c r="BP12" i="10"/>
  <c r="BR12" i="10"/>
  <c r="BS12" i="10"/>
  <c r="BU12" i="10"/>
  <c r="BV12" i="10"/>
  <c r="BW12" i="10"/>
  <c r="BX12" i="10"/>
  <c r="AF13" i="10"/>
  <c r="AG13" i="10"/>
  <c r="AF14" i="10"/>
  <c r="AG14" i="10"/>
  <c r="AH14" i="10"/>
  <c r="AI14" i="10"/>
  <c r="AJ14" i="10"/>
  <c r="AF15" i="10"/>
  <c r="AF16" i="10"/>
  <c r="AF17" i="10"/>
  <c r="AF18" i="10"/>
  <c r="AF19" i="10"/>
  <c r="AF20" i="10"/>
  <c r="AF21" i="10"/>
  <c r="AF22" i="10"/>
  <c r="B23" i="10"/>
  <c r="G23" i="10"/>
  <c r="B24" i="10"/>
  <c r="G24" i="10"/>
  <c r="B25" i="10"/>
  <c r="G25" i="10"/>
  <c r="B26" i="10"/>
  <c r="G26" i="10"/>
  <c r="B27" i="10"/>
  <c r="G27" i="10"/>
  <c r="B28" i="10"/>
  <c r="G28" i="10"/>
  <c r="B29" i="10"/>
  <c r="G29" i="10"/>
  <c r="B30" i="10"/>
  <c r="G30" i="10"/>
  <c r="B31" i="10"/>
  <c r="G31" i="10"/>
  <c r="B32" i="10"/>
  <c r="G32" i="10"/>
  <c r="R3" i="5"/>
  <c r="AA3" i="5"/>
  <c r="AB3" i="5"/>
  <c r="AC3" i="5"/>
  <c r="AD3" i="5"/>
  <c r="O3" i="5"/>
  <c r="AE3" i="5"/>
  <c r="AF3" i="5"/>
  <c r="AG3" i="5"/>
  <c r="AH3" i="5"/>
  <c r="AI3" i="5"/>
  <c r="AJ3" i="5"/>
  <c r="AK3" i="5"/>
  <c r="AL3" i="5"/>
  <c r="AN3" i="5"/>
  <c r="AO3" i="5"/>
  <c r="AP3" i="5"/>
  <c r="AQ3" i="5"/>
  <c r="AR3" i="5"/>
  <c r="AS3" i="5"/>
  <c r="AT3" i="5"/>
  <c r="AU3" i="5"/>
  <c r="AV3" i="5"/>
  <c r="AW3" i="5"/>
  <c r="AX3" i="5"/>
  <c r="AY3" i="5"/>
  <c r="C4" i="5"/>
  <c r="R4" i="5"/>
  <c r="AA4" i="5"/>
  <c r="AB4" i="5"/>
  <c r="AC4" i="5"/>
  <c r="AD4" i="5"/>
  <c r="AE4" i="5"/>
  <c r="AF4" i="5"/>
  <c r="AG4" i="5"/>
  <c r="AH4" i="5"/>
  <c r="AI4" i="5"/>
  <c r="AJ4" i="5"/>
  <c r="AK4" i="5"/>
  <c r="AL4" i="5"/>
  <c r="AN4" i="5"/>
  <c r="AO4" i="5"/>
  <c r="AP4" i="5"/>
  <c r="AQ4" i="5"/>
  <c r="AR4" i="5"/>
  <c r="AS4" i="5"/>
  <c r="AT4" i="5"/>
  <c r="AU4" i="5"/>
  <c r="AV4" i="5"/>
  <c r="AW4" i="5"/>
  <c r="AX4" i="5"/>
  <c r="AY4" i="5"/>
  <c r="C5" i="5"/>
  <c r="AN5" i="5"/>
  <c r="D5" i="5"/>
  <c r="AO5" i="5"/>
  <c r="R5" i="5"/>
  <c r="AC5" i="5"/>
  <c r="AD5" i="5"/>
  <c r="AE5" i="5"/>
  <c r="AF5" i="5"/>
  <c r="AG5" i="5"/>
  <c r="AH5" i="5"/>
  <c r="AI5" i="5"/>
  <c r="AJ5" i="5"/>
  <c r="AK5" i="5"/>
  <c r="AL5" i="5"/>
  <c r="AP5" i="5"/>
  <c r="AQ5" i="5"/>
  <c r="AR5" i="5"/>
  <c r="AS5" i="5"/>
  <c r="AT5" i="5"/>
  <c r="AA17" i="5"/>
  <c r="AU5" i="5"/>
  <c r="AV5" i="5"/>
  <c r="AW5" i="5"/>
  <c r="AX5" i="5"/>
  <c r="AY5" i="5"/>
  <c r="C6" i="5"/>
  <c r="D6" i="5"/>
  <c r="E6" i="5"/>
  <c r="R6" i="5"/>
  <c r="AB6" i="5"/>
  <c r="AD6" i="5"/>
  <c r="AE6" i="5"/>
  <c r="AF6" i="5"/>
  <c r="AG6" i="5"/>
  <c r="AH6" i="5"/>
  <c r="AI6" i="5"/>
  <c r="AJ6" i="5"/>
  <c r="AK6" i="5"/>
  <c r="AL6" i="5"/>
  <c r="AO6" i="5"/>
  <c r="AQ6" i="5"/>
  <c r="AR6" i="5"/>
  <c r="AS6" i="5"/>
  <c r="AT6" i="5"/>
  <c r="AU6" i="5"/>
  <c r="AV6" i="5"/>
  <c r="AW6" i="5"/>
  <c r="AX6" i="5"/>
  <c r="AY6" i="5"/>
  <c r="C7" i="5"/>
  <c r="AN7" i="5"/>
  <c r="AA19" i="5"/>
  <c r="D7" i="5"/>
  <c r="AO7" i="5"/>
  <c r="E7" i="5"/>
  <c r="AP7" i="5"/>
  <c r="F7" i="5"/>
  <c r="AQ7" i="5"/>
  <c r="R7" i="5"/>
  <c r="AA7" i="5"/>
  <c r="AB7" i="5"/>
  <c r="AC7" i="5"/>
  <c r="AD7" i="5"/>
  <c r="AE7" i="5"/>
  <c r="AF7" i="5"/>
  <c r="AG7" i="5"/>
  <c r="AH7" i="5"/>
  <c r="AI7" i="5"/>
  <c r="AJ7" i="5"/>
  <c r="AK7" i="5"/>
  <c r="AL7" i="5"/>
  <c r="AR7" i="5"/>
  <c r="AS7" i="5"/>
  <c r="AT7" i="5"/>
  <c r="AU7" i="5"/>
  <c r="AV7" i="5"/>
  <c r="AW7" i="5"/>
  <c r="AX7" i="5"/>
  <c r="AY7" i="5"/>
  <c r="C8" i="5"/>
  <c r="AN8" i="5"/>
  <c r="D8" i="5"/>
  <c r="E8" i="5"/>
  <c r="F8" i="5"/>
  <c r="G8" i="5"/>
  <c r="AE8" i="5"/>
  <c r="R8" i="5"/>
  <c r="AA8" i="5"/>
  <c r="AC8" i="5"/>
  <c r="AF8" i="5"/>
  <c r="AG8" i="5"/>
  <c r="AH8" i="5"/>
  <c r="AI8" i="5"/>
  <c r="AJ8" i="5"/>
  <c r="AK8" i="5"/>
  <c r="AL8" i="5"/>
  <c r="AP8" i="5"/>
  <c r="AR8" i="5"/>
  <c r="AS8" i="5"/>
  <c r="AT8" i="5"/>
  <c r="AU8" i="5"/>
  <c r="AV8" i="5"/>
  <c r="AW8" i="5"/>
  <c r="AX8" i="5"/>
  <c r="AY8" i="5"/>
  <c r="C9" i="5"/>
  <c r="AN9" i="5"/>
  <c r="D9" i="5"/>
  <c r="E9" i="5"/>
  <c r="AC9" i="5"/>
  <c r="F9" i="5"/>
  <c r="AD9" i="5"/>
  <c r="G9" i="5"/>
  <c r="H9" i="5"/>
  <c r="R9" i="5"/>
  <c r="AB9" i="5"/>
  <c r="AE9" i="5"/>
  <c r="AF9" i="5"/>
  <c r="AG9" i="5"/>
  <c r="AH9" i="5"/>
  <c r="AI9" i="5"/>
  <c r="AJ9" i="5"/>
  <c r="AK9" i="5"/>
  <c r="AL9" i="5"/>
  <c r="AO9" i="5"/>
  <c r="AR9" i="5"/>
  <c r="AS9" i="5"/>
  <c r="AT9" i="5"/>
  <c r="AU9" i="5"/>
  <c r="AV9" i="5"/>
  <c r="AW9" i="5"/>
  <c r="AX9" i="5"/>
  <c r="AY9" i="5"/>
  <c r="C10" i="5"/>
  <c r="D10" i="5"/>
  <c r="E10" i="5"/>
  <c r="F10" i="5"/>
  <c r="G10" i="5"/>
  <c r="AR10" i="5"/>
  <c r="H10" i="5"/>
  <c r="I10" i="5"/>
  <c r="AG10" i="5"/>
  <c r="R10" i="5"/>
  <c r="AB10" i="5"/>
  <c r="AC10" i="5"/>
  <c r="AD10" i="5"/>
  <c r="AF10" i="5"/>
  <c r="AH10" i="5"/>
  <c r="AI10" i="5"/>
  <c r="AJ10" i="5"/>
  <c r="AK10" i="5"/>
  <c r="AL10" i="5"/>
  <c r="AO10" i="5"/>
  <c r="AP10" i="5"/>
  <c r="AQ10" i="5"/>
  <c r="AS10" i="5"/>
  <c r="AT10" i="5"/>
  <c r="AU10" i="5"/>
  <c r="AV10" i="5"/>
  <c r="AW10" i="5"/>
  <c r="AX10" i="5"/>
  <c r="AY10" i="5"/>
  <c r="C11" i="5"/>
  <c r="D11" i="5"/>
  <c r="AB11" i="5"/>
  <c r="E11" i="5"/>
  <c r="AC11" i="5"/>
  <c r="F11" i="5"/>
  <c r="AD11" i="5"/>
  <c r="G11" i="5"/>
  <c r="AE11" i="5"/>
  <c r="H11" i="5"/>
  <c r="AF11" i="5"/>
  <c r="I11" i="5"/>
  <c r="J11" i="5"/>
  <c r="R11" i="5"/>
  <c r="AA11" i="5"/>
  <c r="AG11" i="5"/>
  <c r="AH11" i="5"/>
  <c r="AI11" i="5"/>
  <c r="AJ11" i="5"/>
  <c r="AK11" i="5"/>
  <c r="AL11" i="5"/>
  <c r="AN11" i="5"/>
  <c r="AO11" i="5"/>
  <c r="AP11" i="5"/>
  <c r="AQ11" i="5"/>
  <c r="AR11" i="5"/>
  <c r="AS11" i="5"/>
  <c r="AA23" i="5"/>
  <c r="AT11" i="5"/>
  <c r="AU11" i="5"/>
  <c r="AV11" i="5"/>
  <c r="AW11" i="5"/>
  <c r="AX11" i="5"/>
  <c r="AY11" i="5"/>
  <c r="C12" i="5"/>
  <c r="D12" i="5"/>
  <c r="AO12" i="5"/>
  <c r="E12" i="5"/>
  <c r="AP12" i="5"/>
  <c r="F12" i="5"/>
  <c r="AQ12" i="5"/>
  <c r="G12" i="5"/>
  <c r="H12" i="5"/>
  <c r="AF12" i="5"/>
  <c r="I12" i="5"/>
  <c r="AG12" i="5"/>
  <c r="J12" i="5"/>
  <c r="K12" i="5"/>
  <c r="R12" i="5"/>
  <c r="AA12" i="5"/>
  <c r="AC12" i="5"/>
  <c r="AD12" i="5"/>
  <c r="AE12" i="5"/>
  <c r="AI12" i="5"/>
  <c r="AJ12" i="5"/>
  <c r="AK12" i="5"/>
  <c r="AL12" i="5"/>
  <c r="AN12" i="5"/>
  <c r="AR12" i="5"/>
  <c r="AS12" i="5"/>
  <c r="AT12" i="5"/>
  <c r="AV12" i="5"/>
  <c r="AW12" i="5"/>
  <c r="AX12" i="5"/>
  <c r="AY12" i="5"/>
  <c r="C13" i="5"/>
  <c r="AA13" i="5"/>
  <c r="D13" i="5"/>
  <c r="E13" i="5"/>
  <c r="F13" i="5"/>
  <c r="G13" i="5"/>
  <c r="AR13" i="5"/>
  <c r="H13" i="5"/>
  <c r="AS13" i="5"/>
  <c r="I13" i="5"/>
  <c r="J13" i="5"/>
  <c r="K13" i="5"/>
  <c r="AI13" i="5"/>
  <c r="L13" i="5"/>
  <c r="R13" i="5"/>
  <c r="AC13" i="5"/>
  <c r="AD13" i="5"/>
  <c r="AE13" i="5"/>
  <c r="AG13" i="5"/>
  <c r="AH13" i="5"/>
  <c r="AK13" i="5"/>
  <c r="AL13" i="5"/>
  <c r="AN13" i="5"/>
  <c r="AP13" i="5"/>
  <c r="AQ13" i="5"/>
  <c r="AT13" i="5"/>
  <c r="AU13" i="5"/>
  <c r="AX13" i="5"/>
  <c r="AY13" i="5"/>
  <c r="C14" i="5"/>
  <c r="D14" i="5"/>
  <c r="E14" i="5"/>
  <c r="F14" i="5"/>
  <c r="G14" i="5"/>
  <c r="H14" i="5"/>
  <c r="I14" i="5"/>
  <c r="J14" i="5"/>
  <c r="K14" i="5"/>
  <c r="L14" i="5"/>
  <c r="M14" i="5"/>
  <c r="R14" i="5"/>
  <c r="AA14" i="5"/>
  <c r="AB14" i="5"/>
  <c r="AE14" i="5"/>
  <c r="AF14" i="5"/>
  <c r="AH14" i="5"/>
  <c r="AI14" i="5"/>
  <c r="AJ14" i="5"/>
  <c r="AL14" i="5"/>
  <c r="AN14" i="5"/>
  <c r="AO14" i="5"/>
  <c r="AR14" i="5"/>
  <c r="AS14" i="5"/>
  <c r="AU14" i="5"/>
  <c r="AV14" i="5"/>
  <c r="AW14" i="5"/>
  <c r="AY14" i="5"/>
  <c r="W15" i="5"/>
  <c r="X15" i="5"/>
  <c r="Y15" i="5"/>
  <c r="AA15" i="5"/>
  <c r="W16" i="5"/>
  <c r="X16" i="5"/>
  <c r="Y16" i="5"/>
  <c r="Z16" i="5"/>
  <c r="AA16" i="5"/>
  <c r="W17" i="5"/>
  <c r="W18" i="5"/>
  <c r="W19" i="5"/>
  <c r="X19" i="5"/>
  <c r="W20" i="5"/>
  <c r="W21" i="5"/>
  <c r="W22" i="5"/>
  <c r="W23" i="5"/>
  <c r="W24" i="5"/>
  <c r="W25" i="5"/>
  <c r="W26" i="5"/>
  <c r="B27" i="5"/>
  <c r="G27" i="5"/>
  <c r="B28" i="5"/>
  <c r="G28" i="5"/>
  <c r="B29" i="5"/>
  <c r="G29" i="5"/>
  <c r="B30" i="5"/>
  <c r="G30" i="5"/>
  <c r="B31" i="5"/>
  <c r="G31" i="5"/>
  <c r="B32" i="5"/>
  <c r="G32" i="5"/>
  <c r="B33" i="5"/>
  <c r="G33" i="5"/>
  <c r="B34" i="5"/>
  <c r="G34" i="5"/>
  <c r="B35" i="5"/>
  <c r="G35" i="5"/>
  <c r="B36" i="5"/>
  <c r="G36" i="5"/>
  <c r="B37" i="5"/>
  <c r="G37" i="5"/>
  <c r="B38" i="5"/>
  <c r="G38" i="5"/>
  <c r="T3" i="4"/>
  <c r="AC3" i="4"/>
  <c r="Q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R3" i="4"/>
  <c r="AS3" i="4"/>
  <c r="AT3" i="4"/>
  <c r="AU3" i="4"/>
  <c r="AV3" i="4"/>
  <c r="AW3" i="4"/>
  <c r="AX3" i="4"/>
  <c r="AY3" i="4"/>
  <c r="AZ3" i="4"/>
  <c r="BA3" i="4"/>
  <c r="BB3" i="4"/>
  <c r="BC3" i="4"/>
  <c r="BD3" i="4"/>
  <c r="BE3" i="4"/>
  <c r="C4" i="4"/>
  <c r="T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R4" i="4"/>
  <c r="AS4" i="4"/>
  <c r="AT4" i="4"/>
  <c r="AU4" i="4"/>
  <c r="AV4" i="4"/>
  <c r="AW4" i="4"/>
  <c r="AX4" i="4"/>
  <c r="AY4" i="4"/>
  <c r="AZ4" i="4"/>
  <c r="BA4" i="4"/>
  <c r="BB4" i="4"/>
  <c r="BC4" i="4"/>
  <c r="BD4" i="4"/>
  <c r="BE4" i="4"/>
  <c r="C5" i="4"/>
  <c r="D5" i="4"/>
  <c r="AD5" i="4"/>
  <c r="T5" i="4"/>
  <c r="AC5" i="4"/>
  <c r="AE5" i="4"/>
  <c r="AF5" i="4"/>
  <c r="AG5" i="4"/>
  <c r="AH5" i="4"/>
  <c r="AI5" i="4"/>
  <c r="AJ5" i="4"/>
  <c r="AK5" i="4"/>
  <c r="AL5" i="4"/>
  <c r="AM5" i="4"/>
  <c r="AN5" i="4"/>
  <c r="AO5" i="4"/>
  <c r="AP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C6" i="4"/>
  <c r="AR6" i="4"/>
  <c r="D6" i="4"/>
  <c r="AS6" i="4"/>
  <c r="E6" i="4"/>
  <c r="T6" i="4"/>
  <c r="AE6" i="4"/>
  <c r="AF6" i="4"/>
  <c r="AG6" i="4"/>
  <c r="AH6" i="4"/>
  <c r="AI6" i="4"/>
  <c r="AJ6" i="4"/>
  <c r="AK6" i="4"/>
  <c r="AL6" i="4"/>
  <c r="AM6" i="4"/>
  <c r="AN6" i="4"/>
  <c r="AO6" i="4"/>
  <c r="AP6" i="4"/>
  <c r="AT6" i="4"/>
  <c r="AU6" i="4"/>
  <c r="AV6" i="4"/>
  <c r="AW6" i="4"/>
  <c r="AX6" i="4"/>
  <c r="AY6" i="4"/>
  <c r="AZ6" i="4"/>
  <c r="BA6" i="4"/>
  <c r="BB6" i="4"/>
  <c r="BC6" i="4"/>
  <c r="BD6" i="4"/>
  <c r="BE6" i="4"/>
  <c r="C7" i="4"/>
  <c r="AR7" i="4"/>
  <c r="D7" i="4"/>
  <c r="E7" i="4"/>
  <c r="F7" i="4"/>
  <c r="T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C8" i="4"/>
  <c r="AR8" i="4"/>
  <c r="D8" i="4"/>
  <c r="AS8" i="4"/>
  <c r="E8" i="4"/>
  <c r="AT8" i="4"/>
  <c r="F8" i="4"/>
  <c r="G8" i="4"/>
  <c r="T8" i="4"/>
  <c r="AC8" i="4"/>
  <c r="AD8" i="4"/>
  <c r="AF8" i="4"/>
  <c r="AH8" i="4"/>
  <c r="AI8" i="4"/>
  <c r="AJ8" i="4"/>
  <c r="AK8" i="4"/>
  <c r="AL8" i="4"/>
  <c r="AM8" i="4"/>
  <c r="AN8" i="4"/>
  <c r="AO8" i="4"/>
  <c r="AP8" i="4"/>
  <c r="AU8" i="4"/>
  <c r="AW8" i="4"/>
  <c r="AX8" i="4"/>
  <c r="AY8" i="4"/>
  <c r="AZ8" i="4"/>
  <c r="BA8" i="4"/>
  <c r="BB8" i="4"/>
  <c r="BC8" i="4"/>
  <c r="BD8" i="4"/>
  <c r="BE8" i="4"/>
  <c r="C9" i="4"/>
  <c r="AC9" i="4"/>
  <c r="D9" i="4"/>
  <c r="E9" i="4"/>
  <c r="F9" i="4"/>
  <c r="G9" i="4"/>
  <c r="AG9" i="4"/>
  <c r="H9" i="4"/>
  <c r="T9" i="4"/>
  <c r="AD9" i="4"/>
  <c r="AE9" i="4"/>
  <c r="AF9" i="4"/>
  <c r="AH9" i="4"/>
  <c r="AI9" i="4"/>
  <c r="AJ9" i="4"/>
  <c r="AK9" i="4"/>
  <c r="AL9" i="4"/>
  <c r="AM9" i="4"/>
  <c r="AN9" i="4"/>
  <c r="AO9" i="4"/>
  <c r="AP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C10" i="4"/>
  <c r="AC10" i="4"/>
  <c r="D10" i="4"/>
  <c r="E10" i="4"/>
  <c r="AT10" i="4"/>
  <c r="F10" i="4"/>
  <c r="G10" i="4"/>
  <c r="H10" i="4"/>
  <c r="AH10" i="4"/>
  <c r="I10" i="4"/>
  <c r="T10" i="4"/>
  <c r="AE10" i="4"/>
  <c r="AF10" i="4"/>
  <c r="AG10" i="4"/>
  <c r="AI10" i="4"/>
  <c r="AJ10" i="4"/>
  <c r="AK10" i="4"/>
  <c r="AL10" i="4"/>
  <c r="AM10" i="4"/>
  <c r="AN10" i="4"/>
  <c r="AO10" i="4"/>
  <c r="AP10" i="4"/>
  <c r="AR10" i="4"/>
  <c r="AU10" i="4"/>
  <c r="AV10" i="4"/>
  <c r="AW10" i="4"/>
  <c r="AX10" i="4"/>
  <c r="AY10" i="4"/>
  <c r="AZ10" i="4"/>
  <c r="BA10" i="4"/>
  <c r="BB10" i="4"/>
  <c r="BC10" i="4"/>
  <c r="BD10" i="4"/>
  <c r="BE10" i="4"/>
  <c r="C11" i="4"/>
  <c r="AC11" i="4"/>
  <c r="D11" i="4"/>
  <c r="AD11" i="4"/>
  <c r="E11" i="4"/>
  <c r="F11" i="4"/>
  <c r="AU11" i="4"/>
  <c r="G11" i="4"/>
  <c r="H11" i="4"/>
  <c r="I11" i="4"/>
  <c r="J11" i="4"/>
  <c r="AJ11" i="4"/>
  <c r="T11" i="4"/>
  <c r="AF11" i="4"/>
  <c r="AG11" i="4"/>
  <c r="AH11" i="4"/>
  <c r="AI11" i="4"/>
  <c r="AK11" i="4"/>
  <c r="AL11" i="4"/>
  <c r="AM11" i="4"/>
  <c r="AN11" i="4"/>
  <c r="AO11" i="4"/>
  <c r="AP11" i="4"/>
  <c r="AR11" i="4"/>
  <c r="AS11" i="4"/>
  <c r="AV11" i="4"/>
  <c r="AW11" i="4"/>
  <c r="AX11" i="4"/>
  <c r="AZ11" i="4"/>
  <c r="BA11" i="4"/>
  <c r="BB11" i="4"/>
  <c r="BC11" i="4"/>
  <c r="BD11" i="4"/>
  <c r="BE11" i="4"/>
  <c r="C12" i="4"/>
  <c r="AR12" i="4"/>
  <c r="D12" i="4"/>
  <c r="AS12" i="4"/>
  <c r="E12" i="4"/>
  <c r="F12" i="4"/>
  <c r="G12" i="4"/>
  <c r="H12" i="4"/>
  <c r="I12" i="4"/>
  <c r="AI12" i="4"/>
  <c r="J12" i="4"/>
  <c r="AJ12" i="4"/>
  <c r="K12" i="4"/>
  <c r="AZ12" i="4"/>
  <c r="T12" i="4"/>
  <c r="AD12" i="4"/>
  <c r="AF12" i="4"/>
  <c r="AG12" i="4"/>
  <c r="AH12" i="4"/>
  <c r="AL12" i="4"/>
  <c r="AM12" i="4"/>
  <c r="AN12" i="4"/>
  <c r="AO12" i="4"/>
  <c r="AP12" i="4"/>
  <c r="AU12" i="4"/>
  <c r="AV12" i="4"/>
  <c r="AW12" i="4"/>
  <c r="AY12" i="4"/>
  <c r="BA12" i="4"/>
  <c r="BB12" i="4"/>
  <c r="BC12" i="4"/>
  <c r="BD12" i="4"/>
  <c r="BE12" i="4"/>
  <c r="C13" i="4"/>
  <c r="AR13" i="4"/>
  <c r="D13" i="4"/>
  <c r="AS13" i="4"/>
  <c r="E13" i="4"/>
  <c r="F13" i="4"/>
  <c r="G13" i="4"/>
  <c r="H13" i="4"/>
  <c r="AH13" i="4"/>
  <c r="I13" i="4"/>
  <c r="AX13" i="4"/>
  <c r="J13" i="4"/>
  <c r="K13" i="4"/>
  <c r="AZ13" i="4"/>
  <c r="L13" i="4"/>
  <c r="BA13" i="4"/>
  <c r="T13" i="4"/>
  <c r="AC13" i="4"/>
  <c r="AE13" i="4"/>
  <c r="AF13" i="4"/>
  <c r="AG13" i="4"/>
  <c r="AK13" i="4"/>
  <c r="AL13" i="4"/>
  <c r="AM13" i="4"/>
  <c r="AN13" i="4"/>
  <c r="AO13" i="4"/>
  <c r="AP13" i="4"/>
  <c r="AT13" i="4"/>
  <c r="AU13" i="4"/>
  <c r="AV13" i="4"/>
  <c r="AW13" i="4"/>
  <c r="BB13" i="4"/>
  <c r="BC13" i="4"/>
  <c r="BD13" i="4"/>
  <c r="BE13" i="4"/>
  <c r="C14" i="4"/>
  <c r="D14" i="4"/>
  <c r="E14" i="4"/>
  <c r="F14" i="4"/>
  <c r="AF14" i="4"/>
  <c r="G14" i="4"/>
  <c r="AV14" i="4"/>
  <c r="H14" i="4"/>
  <c r="I14" i="4"/>
  <c r="J14" i="4"/>
  <c r="AJ14" i="4"/>
  <c r="K14" i="4"/>
  <c r="L14" i="4"/>
  <c r="M14" i="4"/>
  <c r="T14" i="4"/>
  <c r="AC14" i="4"/>
  <c r="AD14" i="4"/>
  <c r="AE14" i="4"/>
  <c r="AI14" i="4"/>
  <c r="AK14" i="4"/>
  <c r="AL14" i="4"/>
  <c r="AM14" i="4"/>
  <c r="AN14" i="4"/>
  <c r="AO14" i="4"/>
  <c r="AP14" i="4"/>
  <c r="AR14" i="4"/>
  <c r="AS14" i="4"/>
  <c r="AT14" i="4"/>
  <c r="AU14" i="4"/>
  <c r="AX14" i="4"/>
  <c r="AY14" i="4"/>
  <c r="AZ14" i="4"/>
  <c r="BA14" i="4"/>
  <c r="BB14" i="4"/>
  <c r="BC14" i="4"/>
  <c r="BD14" i="4"/>
  <c r="BE14" i="4"/>
  <c r="C15" i="4"/>
  <c r="AR15" i="4"/>
  <c r="D15" i="4"/>
  <c r="AS15" i="4"/>
  <c r="E15" i="4"/>
  <c r="AT15" i="4"/>
  <c r="F15" i="4"/>
  <c r="G15" i="4"/>
  <c r="AV15" i="4"/>
  <c r="AC29" i="4"/>
  <c r="H15" i="4"/>
  <c r="I15" i="4"/>
  <c r="J15" i="4"/>
  <c r="K15" i="4"/>
  <c r="AZ15" i="4"/>
  <c r="L15" i="4"/>
  <c r="BA15" i="4"/>
  <c r="M15" i="4"/>
  <c r="BB15" i="4"/>
  <c r="N15" i="4"/>
  <c r="T15" i="4"/>
  <c r="AC15" i="4"/>
  <c r="AE15" i="4"/>
  <c r="AF15" i="4"/>
  <c r="AG15" i="4"/>
  <c r="AH15" i="4"/>
  <c r="AI15" i="4"/>
  <c r="AJ15" i="4"/>
  <c r="AK15" i="4"/>
  <c r="AM15" i="4"/>
  <c r="AN15" i="4"/>
  <c r="AO15" i="4"/>
  <c r="AP15" i="4"/>
  <c r="AU15" i="4"/>
  <c r="AW15" i="4"/>
  <c r="AX15" i="4"/>
  <c r="AY15" i="4"/>
  <c r="BC15" i="4"/>
  <c r="BD15" i="4"/>
  <c r="BE15" i="4"/>
  <c r="C16" i="4"/>
  <c r="D16" i="4"/>
  <c r="AD16" i="4"/>
  <c r="E16" i="4"/>
  <c r="AE16" i="4"/>
  <c r="F16" i="4"/>
  <c r="G16" i="4"/>
  <c r="AV16" i="4"/>
  <c r="H16" i="4"/>
  <c r="AW16" i="4"/>
  <c r="I16" i="4"/>
  <c r="AI16" i="4"/>
  <c r="J16" i="4"/>
  <c r="K16" i="4"/>
  <c r="L16" i="4"/>
  <c r="AL16" i="4"/>
  <c r="M16" i="4"/>
  <c r="AM16" i="4"/>
  <c r="N16" i="4"/>
  <c r="O16" i="4"/>
  <c r="BD16" i="4"/>
  <c r="T16" i="4"/>
  <c r="AF16" i="4"/>
  <c r="AG16" i="4"/>
  <c r="AH16" i="4"/>
  <c r="AJ16" i="4"/>
  <c r="AN16" i="4"/>
  <c r="AO16" i="4"/>
  <c r="AP16" i="4"/>
  <c r="AS16" i="4"/>
  <c r="AT16" i="4"/>
  <c r="AU16" i="4"/>
  <c r="AY16" i="4"/>
  <c r="BA16" i="4"/>
  <c r="BB16" i="4"/>
  <c r="BC16" i="4"/>
  <c r="BE16" i="4"/>
  <c r="Y17" i="4"/>
  <c r="Y18" i="4"/>
  <c r="Y19" i="4"/>
  <c r="Y20" i="4"/>
  <c r="AC20" i="4"/>
  <c r="Y21" i="4"/>
  <c r="AC21" i="4"/>
  <c r="Y22" i="4"/>
  <c r="Y23" i="4"/>
  <c r="Z23" i="4"/>
  <c r="AC23" i="4"/>
  <c r="Y24" i="4"/>
  <c r="Y25" i="4"/>
  <c r="Y26" i="4"/>
  <c r="Y27" i="4"/>
  <c r="Y28" i="4"/>
  <c r="Y29" i="4"/>
  <c r="Y30" i="4"/>
  <c r="B31" i="4"/>
  <c r="G31" i="4"/>
  <c r="B32" i="4"/>
  <c r="G32" i="4"/>
  <c r="B33" i="4"/>
  <c r="G33" i="4"/>
  <c r="B34" i="4"/>
  <c r="G34" i="4"/>
  <c r="B35" i="4"/>
  <c r="G35" i="4"/>
  <c r="B36" i="4"/>
  <c r="G36" i="4"/>
  <c r="B37" i="4"/>
  <c r="G37" i="4"/>
  <c r="B38" i="4"/>
  <c r="G38" i="4"/>
  <c r="B39" i="4"/>
  <c r="G39" i="4"/>
  <c r="B40" i="4"/>
  <c r="G40" i="4"/>
  <c r="B41" i="4"/>
  <c r="G41" i="4"/>
  <c r="B42" i="4"/>
  <c r="G42" i="4"/>
  <c r="B43" i="4"/>
  <c r="G43" i="4"/>
  <c r="B44" i="4"/>
  <c r="G44" i="4"/>
  <c r="V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C4" i="3"/>
  <c r="V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C5" i="3"/>
  <c r="D5" i="3"/>
  <c r="AF5" i="3"/>
  <c r="V5" i="3"/>
  <c r="AE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V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C6" i="3"/>
  <c r="AE6" i="3"/>
  <c r="D6" i="3"/>
  <c r="E6" i="3"/>
  <c r="AG6" i="3"/>
  <c r="V6" i="3"/>
  <c r="AF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W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C7" i="3"/>
  <c r="D7" i="3"/>
  <c r="E7" i="3"/>
  <c r="F7" i="3"/>
  <c r="V7" i="3"/>
  <c r="AE7" i="3"/>
  <c r="AF7" i="3"/>
  <c r="S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C8" i="3"/>
  <c r="D8" i="3"/>
  <c r="AF8" i="3"/>
  <c r="E8" i="3"/>
  <c r="F8" i="3"/>
  <c r="AH8" i="3"/>
  <c r="G8" i="3"/>
  <c r="V8" i="3"/>
  <c r="AE8" i="3"/>
  <c r="AG8" i="3"/>
  <c r="AI8" i="3"/>
  <c r="AJ8" i="3"/>
  <c r="AK8" i="3"/>
  <c r="AL8" i="3"/>
  <c r="AM8" i="3"/>
  <c r="AN8" i="3"/>
  <c r="AO8" i="3"/>
  <c r="AP8" i="3"/>
  <c r="AQ8" i="3"/>
  <c r="AR8" i="3"/>
  <c r="AS8" i="3"/>
  <c r="AT8" i="3"/>
  <c r="AV8" i="3"/>
  <c r="AX8" i="3"/>
  <c r="AZ8" i="3"/>
  <c r="BA8" i="3"/>
  <c r="BB8" i="3"/>
  <c r="BC8" i="3"/>
  <c r="BD8" i="3"/>
  <c r="BE8" i="3"/>
  <c r="BF8" i="3"/>
  <c r="BG8" i="3"/>
  <c r="BH8" i="3"/>
  <c r="BI8" i="3"/>
  <c r="BJ8" i="3"/>
  <c r="BK8" i="3"/>
  <c r="C9" i="3"/>
  <c r="AE9" i="3"/>
  <c r="D9" i="3"/>
  <c r="E9" i="3"/>
  <c r="F9" i="3"/>
  <c r="G9" i="3"/>
  <c r="AI9" i="3"/>
  <c r="H9" i="3"/>
  <c r="V9" i="3"/>
  <c r="AF9" i="3"/>
  <c r="AG9" i="3"/>
  <c r="AH9" i="3"/>
  <c r="AK9" i="3"/>
  <c r="AL9" i="3"/>
  <c r="AM9" i="3"/>
  <c r="AN9" i="3"/>
  <c r="AO9" i="3"/>
  <c r="AP9" i="3"/>
  <c r="AQ9" i="3"/>
  <c r="AR9" i="3"/>
  <c r="AS9" i="3"/>
  <c r="AT9" i="3"/>
  <c r="AW9" i="3"/>
  <c r="AX9" i="3"/>
  <c r="AY9" i="3"/>
  <c r="BB9" i="3"/>
  <c r="BC9" i="3"/>
  <c r="BD9" i="3"/>
  <c r="BE9" i="3"/>
  <c r="BF9" i="3"/>
  <c r="BG9" i="3"/>
  <c r="BH9" i="3"/>
  <c r="BI9" i="3"/>
  <c r="BJ9" i="3"/>
  <c r="BK9" i="3"/>
  <c r="C10" i="3"/>
  <c r="D10" i="3"/>
  <c r="AF10" i="3"/>
  <c r="E10" i="3"/>
  <c r="AG10" i="3"/>
  <c r="F10" i="3"/>
  <c r="G10" i="3"/>
  <c r="AI10" i="3"/>
  <c r="H10" i="3"/>
  <c r="I10" i="3"/>
  <c r="AK10" i="3"/>
  <c r="V10" i="3"/>
  <c r="AE10" i="3"/>
  <c r="AJ10" i="3"/>
  <c r="AL10" i="3"/>
  <c r="AM10" i="3"/>
  <c r="AN10" i="3"/>
  <c r="AO10" i="3"/>
  <c r="AP10" i="3"/>
  <c r="AQ10" i="3"/>
  <c r="AR10" i="3"/>
  <c r="AS10" i="3"/>
  <c r="AT10" i="3"/>
  <c r="AV10" i="3"/>
  <c r="AZ10" i="3"/>
  <c r="BA10" i="3"/>
  <c r="BC10" i="3"/>
  <c r="BD10" i="3"/>
  <c r="BE10" i="3"/>
  <c r="BF10" i="3"/>
  <c r="BG10" i="3"/>
  <c r="BH10" i="3"/>
  <c r="BI10" i="3"/>
  <c r="BJ10" i="3"/>
  <c r="BK10" i="3"/>
  <c r="C11" i="3"/>
  <c r="D11" i="3"/>
  <c r="E11" i="3"/>
  <c r="F11" i="3"/>
  <c r="AH11" i="3"/>
  <c r="G11" i="3"/>
  <c r="H11" i="3"/>
  <c r="AJ11" i="3"/>
  <c r="I11" i="3"/>
  <c r="AK11" i="3"/>
  <c r="J11" i="3"/>
  <c r="V11" i="3"/>
  <c r="AF11" i="3"/>
  <c r="AG11" i="3"/>
  <c r="AI11" i="3"/>
  <c r="AL11" i="3"/>
  <c r="AM11" i="3"/>
  <c r="AN11" i="3"/>
  <c r="AO11" i="3"/>
  <c r="AP11" i="3"/>
  <c r="AQ11" i="3"/>
  <c r="AR11" i="3"/>
  <c r="AS11" i="3"/>
  <c r="AT11" i="3"/>
  <c r="AW11" i="3"/>
  <c r="AX11" i="3"/>
  <c r="AZ11" i="3"/>
  <c r="BC11" i="3"/>
  <c r="BD11" i="3"/>
  <c r="BE11" i="3"/>
  <c r="BF11" i="3"/>
  <c r="BG11" i="3"/>
  <c r="BH11" i="3"/>
  <c r="BI11" i="3"/>
  <c r="BJ11" i="3"/>
  <c r="BK11" i="3"/>
  <c r="C12" i="3"/>
  <c r="D12" i="3"/>
  <c r="AF12" i="3"/>
  <c r="E12" i="3"/>
  <c r="F12" i="3"/>
  <c r="AH12" i="3"/>
  <c r="G12" i="3"/>
  <c r="H12" i="3"/>
  <c r="I12" i="3"/>
  <c r="J12" i="3"/>
  <c r="K12" i="3"/>
  <c r="V12" i="3"/>
  <c r="AE12" i="3"/>
  <c r="AG12" i="3"/>
  <c r="AJ12" i="3"/>
  <c r="AK12" i="3"/>
  <c r="AL12" i="3"/>
  <c r="AM12" i="3"/>
  <c r="AN12" i="3"/>
  <c r="AO12" i="3"/>
  <c r="AP12" i="3"/>
  <c r="AQ12" i="3"/>
  <c r="AR12" i="3"/>
  <c r="AS12" i="3"/>
  <c r="AT12" i="3"/>
  <c r="AV12" i="3"/>
  <c r="AX12" i="3"/>
  <c r="BA12" i="3"/>
  <c r="BB12" i="3"/>
  <c r="BC12" i="3"/>
  <c r="BD12" i="3"/>
  <c r="BE12" i="3"/>
  <c r="BF12" i="3"/>
  <c r="BG12" i="3"/>
  <c r="BH12" i="3"/>
  <c r="BI12" i="3"/>
  <c r="BJ12" i="3"/>
  <c r="BK12" i="3"/>
  <c r="C13" i="3"/>
  <c r="D13" i="3"/>
  <c r="E13" i="3"/>
  <c r="AG13" i="3"/>
  <c r="F13" i="3"/>
  <c r="G13" i="3"/>
  <c r="H13" i="3"/>
  <c r="AJ13" i="3"/>
  <c r="I13" i="3"/>
  <c r="J13" i="3"/>
  <c r="K13" i="3"/>
  <c r="L13" i="3"/>
  <c r="V13" i="3"/>
  <c r="AE13" i="3"/>
  <c r="AF13" i="3"/>
  <c r="AH13" i="3"/>
  <c r="AI13" i="3"/>
  <c r="AK13" i="3"/>
  <c r="AM13" i="3"/>
  <c r="AN13" i="3"/>
  <c r="AO13" i="3"/>
  <c r="AP13" i="3"/>
  <c r="AQ13" i="3"/>
  <c r="AR13" i="3"/>
  <c r="AS13" i="3"/>
  <c r="AT13" i="3"/>
  <c r="AV13" i="3"/>
  <c r="AW13" i="3"/>
  <c r="AY13" i="3"/>
  <c r="AZ13" i="3"/>
  <c r="BB13" i="3"/>
  <c r="BD13" i="3"/>
  <c r="BE13" i="3"/>
  <c r="BF13" i="3"/>
  <c r="BG13" i="3"/>
  <c r="BH13" i="3"/>
  <c r="BI13" i="3"/>
  <c r="BJ13" i="3"/>
  <c r="BK13" i="3"/>
  <c r="C14" i="3"/>
  <c r="AE14" i="3"/>
  <c r="D14" i="3"/>
  <c r="E14" i="3"/>
  <c r="F14" i="3"/>
  <c r="G14" i="3"/>
  <c r="AI14" i="3"/>
  <c r="H14" i="3"/>
  <c r="I14" i="3"/>
  <c r="AK14" i="3"/>
  <c r="J14" i="3"/>
  <c r="K14" i="3"/>
  <c r="AM14" i="3"/>
  <c r="L14" i="3"/>
  <c r="M14" i="3"/>
  <c r="V14" i="3"/>
  <c r="AG14" i="3"/>
  <c r="AH14" i="3"/>
  <c r="AJ14" i="3"/>
  <c r="AL14" i="3"/>
  <c r="AO14" i="3"/>
  <c r="AP14" i="3"/>
  <c r="AQ14" i="3"/>
  <c r="AR14" i="3"/>
  <c r="AS14" i="3"/>
  <c r="AT14" i="3"/>
  <c r="AX14" i="3"/>
  <c r="AY14" i="3"/>
  <c r="BA14" i="3"/>
  <c r="BC14" i="3"/>
  <c r="BF14" i="3"/>
  <c r="BG14" i="3"/>
  <c r="BH14" i="3"/>
  <c r="BI14" i="3"/>
  <c r="BJ14" i="3"/>
  <c r="BK14" i="3"/>
  <c r="C15" i="3"/>
  <c r="D15" i="3"/>
  <c r="E15" i="3"/>
  <c r="F15" i="3"/>
  <c r="G15" i="3"/>
  <c r="H15" i="3"/>
  <c r="I15" i="3"/>
  <c r="J15" i="3"/>
  <c r="K15" i="3"/>
  <c r="L15" i="3"/>
  <c r="M15" i="3"/>
  <c r="N15" i="3"/>
  <c r="V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V15" i="3"/>
  <c r="AW15" i="3"/>
  <c r="AX15" i="3"/>
  <c r="AE31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C16" i="3"/>
  <c r="D16" i="3"/>
  <c r="E16" i="3"/>
  <c r="F16" i="3"/>
  <c r="AH16" i="3"/>
  <c r="G16" i="3"/>
  <c r="H16" i="3"/>
  <c r="I16" i="3"/>
  <c r="J16" i="3"/>
  <c r="K16" i="3"/>
  <c r="L16" i="3"/>
  <c r="M16" i="3"/>
  <c r="N16" i="3"/>
  <c r="AP16" i="3"/>
  <c r="O16" i="3"/>
  <c r="V16" i="3"/>
  <c r="AE16" i="3"/>
  <c r="AF16" i="3"/>
  <c r="AI16" i="3"/>
  <c r="AK16" i="3"/>
  <c r="AM16" i="3"/>
  <c r="AN16" i="3"/>
  <c r="AQ16" i="3"/>
  <c r="AR16" i="3"/>
  <c r="AS16" i="3"/>
  <c r="AT16" i="3"/>
  <c r="AV16" i="3"/>
  <c r="AW16" i="3"/>
  <c r="AZ16" i="3"/>
  <c r="BB16" i="3"/>
  <c r="BD16" i="3"/>
  <c r="BE16" i="3"/>
  <c r="BH16" i="3"/>
  <c r="BI16" i="3"/>
  <c r="BJ16" i="3"/>
  <c r="BK16" i="3"/>
  <c r="C17" i="3"/>
  <c r="D17" i="3"/>
  <c r="E17" i="3"/>
  <c r="F17" i="3"/>
  <c r="AH17" i="3"/>
  <c r="G17" i="3"/>
  <c r="H17" i="3"/>
  <c r="I17" i="3"/>
  <c r="J17" i="3"/>
  <c r="K17" i="3"/>
  <c r="L17" i="3"/>
  <c r="M17" i="3"/>
  <c r="N17" i="3"/>
  <c r="AP17" i="3"/>
  <c r="O17" i="3"/>
  <c r="P17" i="3"/>
  <c r="V17" i="3"/>
  <c r="AG17" i="3"/>
  <c r="AI17" i="3"/>
  <c r="AJ17" i="3"/>
  <c r="AK17" i="3"/>
  <c r="AL17" i="3"/>
  <c r="AO17" i="3"/>
  <c r="AQ17" i="3"/>
  <c r="AR17" i="3"/>
  <c r="AS17" i="3"/>
  <c r="AT17" i="3"/>
  <c r="AX17" i="3"/>
  <c r="AZ17" i="3"/>
  <c r="BA17" i="3"/>
  <c r="BB17" i="3"/>
  <c r="BC17" i="3"/>
  <c r="BF17" i="3"/>
  <c r="BH17" i="3"/>
  <c r="BI17" i="3"/>
  <c r="BJ17" i="3"/>
  <c r="BK17" i="3"/>
  <c r="C18" i="3"/>
  <c r="AE18" i="3"/>
  <c r="D18" i="3"/>
  <c r="E18" i="3"/>
  <c r="AG18" i="3"/>
  <c r="F18" i="3"/>
  <c r="G18" i="3"/>
  <c r="AI18" i="3"/>
  <c r="H18" i="3"/>
  <c r="AJ18" i="3"/>
  <c r="I18" i="3"/>
  <c r="J18" i="3"/>
  <c r="AL18" i="3"/>
  <c r="K18" i="3"/>
  <c r="AM18" i="3"/>
  <c r="L18" i="3"/>
  <c r="M18" i="3"/>
  <c r="BF18" i="3"/>
  <c r="N18" i="3"/>
  <c r="O18" i="3"/>
  <c r="AQ18" i="3"/>
  <c r="P18" i="3"/>
  <c r="BI18" i="3"/>
  <c r="Q18" i="3"/>
  <c r="V18" i="3"/>
  <c r="AF18" i="3"/>
  <c r="AH18" i="3"/>
  <c r="AN18" i="3"/>
  <c r="AO18" i="3"/>
  <c r="AP18" i="3"/>
  <c r="AR18" i="3"/>
  <c r="AT18" i="3"/>
  <c r="AW18" i="3"/>
  <c r="AX18" i="3"/>
  <c r="AY18" i="3"/>
  <c r="AZ18" i="3"/>
  <c r="BA18" i="3"/>
  <c r="BE18" i="3"/>
  <c r="BG18" i="3"/>
  <c r="BH18" i="3"/>
  <c r="BK18" i="3"/>
  <c r="AA19" i="3"/>
  <c r="AB19" i="3"/>
  <c r="AC19" i="3"/>
  <c r="AE19" i="3"/>
  <c r="AA20" i="3"/>
  <c r="AA21" i="3"/>
  <c r="AB21" i="3"/>
  <c r="AC21" i="3"/>
  <c r="AA22" i="3"/>
  <c r="AA23" i="3"/>
  <c r="AB23" i="3"/>
  <c r="AC23" i="3"/>
  <c r="AD23" i="3"/>
  <c r="AE23" i="3"/>
  <c r="AA24" i="3"/>
  <c r="AA25" i="3"/>
  <c r="AA26" i="3"/>
  <c r="AA27" i="3"/>
  <c r="AA28" i="3"/>
  <c r="AA29" i="3"/>
  <c r="AA30" i="3"/>
  <c r="AA31" i="3"/>
  <c r="AB31" i="3"/>
  <c r="AC31" i="3"/>
  <c r="AD31" i="3"/>
  <c r="AA32" i="3"/>
  <c r="AA33" i="3"/>
  <c r="AA34" i="3"/>
  <c r="B35" i="3"/>
  <c r="G35" i="3"/>
  <c r="B36" i="3"/>
  <c r="G36" i="3"/>
  <c r="B37" i="3"/>
  <c r="G37" i="3"/>
  <c r="B38" i="3"/>
  <c r="G38" i="3"/>
  <c r="B39" i="3"/>
  <c r="G39" i="3"/>
  <c r="B40" i="3"/>
  <c r="G40" i="3"/>
  <c r="B41" i="3"/>
  <c r="G41" i="3"/>
  <c r="B42" i="3"/>
  <c r="G42" i="3"/>
  <c r="B43" i="3"/>
  <c r="G43" i="3"/>
  <c r="B44" i="3"/>
  <c r="G44" i="3"/>
  <c r="B45" i="3"/>
  <c r="G45" i="3"/>
  <c r="B46" i="3"/>
  <c r="G46" i="3"/>
  <c r="B47" i="3"/>
  <c r="G47" i="3"/>
  <c r="B48" i="3"/>
  <c r="G48" i="3"/>
  <c r="B49" i="3"/>
  <c r="G49" i="3"/>
  <c r="B50" i="3"/>
  <c r="G50" i="3"/>
  <c r="X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C4" i="2"/>
  <c r="AZ4" i="2"/>
  <c r="X4" i="2"/>
  <c r="AG4" i="2"/>
  <c r="U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C5" i="2"/>
  <c r="D5" i="2"/>
  <c r="X5" i="2"/>
  <c r="AG5" i="2"/>
  <c r="AH5" i="2"/>
  <c r="U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C6" i="2"/>
  <c r="AG6" i="2"/>
  <c r="D6" i="2"/>
  <c r="AH6" i="2"/>
  <c r="E6" i="2"/>
  <c r="X6" i="2"/>
  <c r="AI6" i="2"/>
  <c r="AJ6" i="2"/>
  <c r="AK6" i="2"/>
  <c r="AL6" i="2"/>
  <c r="AM6" i="2"/>
  <c r="AN6" i="2"/>
  <c r="AO6" i="2"/>
  <c r="AP6" i="2"/>
  <c r="AQ6" i="2"/>
  <c r="AR6" i="2"/>
  <c r="AS6" i="2"/>
  <c r="AE24" i="2"/>
  <c r="AT6" i="2"/>
  <c r="AU6" i="2"/>
  <c r="AV6" i="2"/>
  <c r="AW6" i="2"/>
  <c r="AX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C7" i="2"/>
  <c r="D7" i="2"/>
  <c r="BA7" i="2"/>
  <c r="E7" i="2"/>
  <c r="BB7" i="2"/>
  <c r="F7" i="2"/>
  <c r="X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C8" i="2"/>
  <c r="D8" i="2"/>
  <c r="E8" i="2"/>
  <c r="AI8" i="2"/>
  <c r="F8" i="2"/>
  <c r="BC8" i="2"/>
  <c r="G8" i="2"/>
  <c r="X8" i="2"/>
  <c r="AG8" i="2"/>
  <c r="AH8" i="2"/>
  <c r="AJ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Z8" i="2"/>
  <c r="BA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C9" i="2"/>
  <c r="AG9" i="2"/>
  <c r="D9" i="2"/>
  <c r="AH9" i="2"/>
  <c r="E9" i="2"/>
  <c r="F9" i="2"/>
  <c r="G9" i="2"/>
  <c r="BD9" i="2"/>
  <c r="H9" i="2"/>
  <c r="BE9" i="2"/>
  <c r="X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Z9" i="2"/>
  <c r="BA9" i="2"/>
  <c r="BB9" i="2"/>
  <c r="BC9" i="2"/>
  <c r="BF9" i="2"/>
  <c r="BG9" i="2"/>
  <c r="BH9" i="2"/>
  <c r="BI9" i="2"/>
  <c r="BJ9" i="2"/>
  <c r="BK9" i="2"/>
  <c r="BL9" i="2"/>
  <c r="BM9" i="2"/>
  <c r="BN9" i="2"/>
  <c r="BO9" i="2"/>
  <c r="BP9" i="2"/>
  <c r="BQ9" i="2"/>
  <c r="C10" i="2"/>
  <c r="AZ10" i="2"/>
  <c r="D10" i="2"/>
  <c r="E10" i="2"/>
  <c r="AI10" i="2"/>
  <c r="F10" i="2"/>
  <c r="G10" i="2"/>
  <c r="H10" i="2"/>
  <c r="I10" i="2"/>
  <c r="BF10" i="2"/>
  <c r="X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BB10" i="2"/>
  <c r="BC10" i="2"/>
  <c r="BD10" i="2"/>
  <c r="BE10" i="2"/>
  <c r="BG10" i="2"/>
  <c r="BH10" i="2"/>
  <c r="BI10" i="2"/>
  <c r="BJ10" i="2"/>
  <c r="BK10" i="2"/>
  <c r="BL10" i="2"/>
  <c r="BM10" i="2"/>
  <c r="BN10" i="2"/>
  <c r="BO10" i="2"/>
  <c r="BP10" i="2"/>
  <c r="BQ10" i="2"/>
  <c r="C11" i="2"/>
  <c r="D11" i="2"/>
  <c r="AH11" i="2"/>
  <c r="E11" i="2"/>
  <c r="F11" i="2"/>
  <c r="G11" i="2"/>
  <c r="H11" i="2"/>
  <c r="I11" i="2"/>
  <c r="J11" i="2"/>
  <c r="BG11" i="2"/>
  <c r="X11" i="2"/>
  <c r="AJ11" i="2"/>
  <c r="AK11" i="2"/>
  <c r="AL11" i="2"/>
  <c r="AM11" i="2"/>
  <c r="AO11" i="2"/>
  <c r="AP11" i="2"/>
  <c r="AQ11" i="2"/>
  <c r="AR11" i="2"/>
  <c r="AS11" i="2"/>
  <c r="AT11" i="2"/>
  <c r="AU11" i="2"/>
  <c r="AV11" i="2"/>
  <c r="AW11" i="2"/>
  <c r="AX11" i="2"/>
  <c r="BC11" i="2"/>
  <c r="BD11" i="2"/>
  <c r="BE11" i="2"/>
  <c r="BF11" i="2"/>
  <c r="BH11" i="2"/>
  <c r="BI11" i="2"/>
  <c r="BJ11" i="2"/>
  <c r="BK11" i="2"/>
  <c r="BL11" i="2"/>
  <c r="BM11" i="2"/>
  <c r="BN11" i="2"/>
  <c r="BO11" i="2"/>
  <c r="BP11" i="2"/>
  <c r="BQ11" i="2"/>
  <c r="C12" i="2"/>
  <c r="D12" i="2"/>
  <c r="AH12" i="2"/>
  <c r="E12" i="2"/>
  <c r="F12" i="2"/>
  <c r="G12" i="2"/>
  <c r="H12" i="2"/>
  <c r="I12" i="2"/>
  <c r="BF12" i="2"/>
  <c r="J12" i="2"/>
  <c r="BG12" i="2"/>
  <c r="K12" i="2"/>
  <c r="X12" i="2"/>
  <c r="AJ12" i="2"/>
  <c r="AK12" i="2"/>
  <c r="AL12" i="2"/>
  <c r="AM12" i="2"/>
  <c r="AP12" i="2"/>
  <c r="AQ12" i="2"/>
  <c r="AR12" i="2"/>
  <c r="AS12" i="2"/>
  <c r="AT12" i="2"/>
  <c r="AU12" i="2"/>
  <c r="AV12" i="2"/>
  <c r="AW12" i="2"/>
  <c r="AX12" i="2"/>
  <c r="BA12" i="2"/>
  <c r="BC12" i="2"/>
  <c r="BD12" i="2"/>
  <c r="BE12" i="2"/>
  <c r="BI12" i="2"/>
  <c r="BJ12" i="2"/>
  <c r="BK12" i="2"/>
  <c r="BL12" i="2"/>
  <c r="BM12" i="2"/>
  <c r="BN12" i="2"/>
  <c r="BO12" i="2"/>
  <c r="BP12" i="2"/>
  <c r="BQ12" i="2"/>
  <c r="C13" i="2"/>
  <c r="AG13" i="2"/>
  <c r="D13" i="2"/>
  <c r="E13" i="2"/>
  <c r="F13" i="2"/>
  <c r="G13" i="2"/>
  <c r="H13" i="2"/>
  <c r="I13" i="2"/>
  <c r="AM13" i="2"/>
  <c r="J13" i="2"/>
  <c r="AN13" i="2"/>
  <c r="K13" i="2"/>
  <c r="AO13" i="2"/>
  <c r="L13" i="2"/>
  <c r="X13" i="2"/>
  <c r="AI13" i="2"/>
  <c r="AJ13" i="2"/>
  <c r="AK13" i="2"/>
  <c r="AL13" i="2"/>
  <c r="AQ13" i="2"/>
  <c r="AR13" i="2"/>
  <c r="AS13" i="2"/>
  <c r="AT13" i="2"/>
  <c r="AU13" i="2"/>
  <c r="AV13" i="2"/>
  <c r="AW13" i="2"/>
  <c r="AX13" i="2"/>
  <c r="BB13" i="2"/>
  <c r="BC13" i="2"/>
  <c r="BD13" i="2"/>
  <c r="BE13" i="2"/>
  <c r="BF13" i="2"/>
  <c r="BG13" i="2"/>
  <c r="BJ13" i="2"/>
  <c r="BK13" i="2"/>
  <c r="BL13" i="2"/>
  <c r="BM13" i="2"/>
  <c r="BN13" i="2"/>
  <c r="BO13" i="2"/>
  <c r="BP13" i="2"/>
  <c r="BQ13" i="2"/>
  <c r="C14" i="2"/>
  <c r="D14" i="2"/>
  <c r="BA14" i="2"/>
  <c r="E14" i="2"/>
  <c r="F14" i="2"/>
  <c r="AJ14" i="2"/>
  <c r="G14" i="2"/>
  <c r="AK14" i="2"/>
  <c r="H14" i="2"/>
  <c r="AL14" i="2"/>
  <c r="I14" i="2"/>
  <c r="J14" i="2"/>
  <c r="BG14" i="2"/>
  <c r="K14" i="2"/>
  <c r="L14" i="2"/>
  <c r="BI14" i="2"/>
  <c r="M14" i="2"/>
  <c r="X14" i="2"/>
  <c r="AG14" i="2"/>
  <c r="AH14" i="2"/>
  <c r="AI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Z14" i="2"/>
  <c r="BB14" i="2"/>
  <c r="BC14" i="2"/>
  <c r="BD14" i="2"/>
  <c r="BE14" i="2"/>
  <c r="AG32" i="2"/>
  <c r="BF14" i="2"/>
  <c r="BH14" i="2"/>
  <c r="BJ14" i="2"/>
  <c r="BK14" i="2"/>
  <c r="BL14" i="2"/>
  <c r="BM14" i="2"/>
  <c r="BN14" i="2"/>
  <c r="BO14" i="2"/>
  <c r="BP14" i="2"/>
  <c r="BQ14" i="2"/>
  <c r="C15" i="2"/>
  <c r="D15" i="2"/>
  <c r="E15" i="2"/>
  <c r="BB15" i="2"/>
  <c r="F15" i="2"/>
  <c r="BC15" i="2"/>
  <c r="G15" i="2"/>
  <c r="AK15" i="2"/>
  <c r="H15" i="2"/>
  <c r="I15" i="2"/>
  <c r="BF15" i="2"/>
  <c r="J15" i="2"/>
  <c r="K15" i="2"/>
  <c r="L15" i="2"/>
  <c r="M15" i="2"/>
  <c r="N15" i="2"/>
  <c r="X15" i="2"/>
  <c r="AG15" i="2"/>
  <c r="AH15" i="2"/>
  <c r="AI15" i="2"/>
  <c r="AJ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Z15" i="2"/>
  <c r="BA15" i="2"/>
  <c r="BG15" i="2"/>
  <c r="BH15" i="2"/>
  <c r="BI15" i="2"/>
  <c r="BJ15" i="2"/>
  <c r="BK15" i="2"/>
  <c r="BL15" i="2"/>
  <c r="BM15" i="2"/>
  <c r="BN15" i="2"/>
  <c r="BO15" i="2"/>
  <c r="BP15" i="2"/>
  <c r="BQ15" i="2"/>
  <c r="C16" i="2"/>
  <c r="AZ16" i="2"/>
  <c r="D16" i="2"/>
  <c r="BA16" i="2"/>
  <c r="E16" i="2"/>
  <c r="AI16" i="2"/>
  <c r="F16" i="2"/>
  <c r="G16" i="2"/>
  <c r="H16" i="2"/>
  <c r="AL16" i="2"/>
  <c r="I16" i="2"/>
  <c r="BF16" i="2"/>
  <c r="J16" i="2"/>
  <c r="K16" i="2"/>
  <c r="BH16" i="2"/>
  <c r="L16" i="2"/>
  <c r="BI16" i="2"/>
  <c r="M16" i="2"/>
  <c r="AQ16" i="2"/>
  <c r="N16" i="2"/>
  <c r="O16" i="2"/>
  <c r="X16" i="2"/>
  <c r="AG16" i="2"/>
  <c r="AH16" i="2"/>
  <c r="AJ16" i="2"/>
  <c r="AK16" i="2"/>
  <c r="AO16" i="2"/>
  <c r="AP16" i="2"/>
  <c r="AR16" i="2"/>
  <c r="AS16" i="2"/>
  <c r="AT16" i="2"/>
  <c r="AU16" i="2"/>
  <c r="AV16" i="2"/>
  <c r="AW16" i="2"/>
  <c r="AX16" i="2"/>
  <c r="BB16" i="2"/>
  <c r="BC16" i="2"/>
  <c r="BD16" i="2"/>
  <c r="BE16" i="2"/>
  <c r="BJ16" i="2"/>
  <c r="BK16" i="2"/>
  <c r="BL16" i="2"/>
  <c r="BM16" i="2"/>
  <c r="BN16" i="2"/>
  <c r="BO16" i="2"/>
  <c r="BP16" i="2"/>
  <c r="BQ16" i="2"/>
  <c r="C17" i="2"/>
  <c r="AG17" i="2"/>
  <c r="D17" i="2"/>
  <c r="BA17" i="2"/>
  <c r="E17" i="2"/>
  <c r="F17" i="2"/>
  <c r="BC17" i="2"/>
  <c r="G17" i="2"/>
  <c r="AK17" i="2"/>
  <c r="H17" i="2"/>
  <c r="AL17" i="2"/>
  <c r="I17" i="2"/>
  <c r="J17" i="2"/>
  <c r="K17" i="2"/>
  <c r="L17" i="2"/>
  <c r="AP17" i="2"/>
  <c r="M17" i="2"/>
  <c r="N17" i="2"/>
  <c r="BK17" i="2"/>
  <c r="O17" i="2"/>
  <c r="AS17" i="2"/>
  <c r="P17" i="2"/>
  <c r="AT17" i="2"/>
  <c r="X17" i="2"/>
  <c r="AJ17" i="2"/>
  <c r="AM17" i="2"/>
  <c r="AN17" i="2"/>
  <c r="AO17" i="2"/>
  <c r="AU17" i="2"/>
  <c r="AV17" i="2"/>
  <c r="AW17" i="2"/>
  <c r="AX17" i="2"/>
  <c r="AZ17" i="2"/>
  <c r="BE17" i="2"/>
  <c r="BF17" i="2"/>
  <c r="BG17" i="2"/>
  <c r="BH17" i="2"/>
  <c r="BL17" i="2"/>
  <c r="BM17" i="2"/>
  <c r="BN17" i="2"/>
  <c r="BO17" i="2"/>
  <c r="BP17" i="2"/>
  <c r="BQ17" i="2"/>
  <c r="C18" i="2"/>
  <c r="D18" i="2"/>
  <c r="E18" i="2"/>
  <c r="AI18" i="2"/>
  <c r="AE36" i="2"/>
  <c r="F18" i="2"/>
  <c r="BC18" i="2"/>
  <c r="G18" i="2"/>
  <c r="BD18" i="2"/>
  <c r="H18" i="2"/>
  <c r="AL18" i="2"/>
  <c r="I18" i="2"/>
  <c r="AM18" i="2"/>
  <c r="J18" i="2"/>
  <c r="AN18" i="2"/>
  <c r="K18" i="2"/>
  <c r="L18" i="2"/>
  <c r="M18" i="2"/>
  <c r="BJ18" i="2"/>
  <c r="N18" i="2"/>
  <c r="BK18" i="2"/>
  <c r="O18" i="2"/>
  <c r="BL18" i="2"/>
  <c r="P18" i="2"/>
  <c r="AT18" i="2"/>
  <c r="Q18" i="2"/>
  <c r="AU18" i="2"/>
  <c r="X18" i="2"/>
  <c r="AG18" i="2"/>
  <c r="AH18" i="2"/>
  <c r="AJ18" i="2"/>
  <c r="AK18" i="2"/>
  <c r="AO18" i="2"/>
  <c r="AP18" i="2"/>
  <c r="AQ18" i="2"/>
  <c r="AR18" i="2"/>
  <c r="AS18" i="2"/>
  <c r="AV18" i="2"/>
  <c r="AW18" i="2"/>
  <c r="AX18" i="2"/>
  <c r="AZ18" i="2"/>
  <c r="BA18" i="2"/>
  <c r="BB18" i="2"/>
  <c r="BE18" i="2"/>
  <c r="BF18" i="2"/>
  <c r="BH18" i="2"/>
  <c r="BI18" i="2"/>
  <c r="BM18" i="2"/>
  <c r="BN18" i="2"/>
  <c r="BO18" i="2"/>
  <c r="BP18" i="2"/>
  <c r="BQ18" i="2"/>
  <c r="C19" i="2"/>
  <c r="D19" i="2"/>
  <c r="E19" i="2"/>
  <c r="F19" i="2"/>
  <c r="BC19" i="2"/>
  <c r="G19" i="2"/>
  <c r="BD19" i="2"/>
  <c r="H19" i="2"/>
  <c r="I19" i="2"/>
  <c r="AM19" i="2"/>
  <c r="J19" i="2"/>
  <c r="BG19" i="2"/>
  <c r="K19" i="2"/>
  <c r="L19" i="2"/>
  <c r="M19" i="2"/>
  <c r="N19" i="2"/>
  <c r="BK19" i="2"/>
  <c r="O19" i="2"/>
  <c r="BL19" i="2"/>
  <c r="P19" i="2"/>
  <c r="Q19" i="2"/>
  <c r="AU19" i="2"/>
  <c r="R19" i="2"/>
  <c r="BO19" i="2"/>
  <c r="X19" i="2"/>
  <c r="AG19" i="2"/>
  <c r="AH19" i="2"/>
  <c r="AI19" i="2"/>
  <c r="AJ19" i="2"/>
  <c r="AK19" i="2"/>
  <c r="AN19" i="2"/>
  <c r="AO19" i="2"/>
  <c r="AP19" i="2"/>
  <c r="AQ19" i="2"/>
  <c r="AW19" i="2"/>
  <c r="AX19" i="2"/>
  <c r="AZ19" i="2"/>
  <c r="BA19" i="2"/>
  <c r="BB19" i="2"/>
  <c r="BH19" i="2"/>
  <c r="BI19" i="2"/>
  <c r="BJ19" i="2"/>
  <c r="BP19" i="2"/>
  <c r="BQ19" i="2"/>
  <c r="C20" i="2"/>
  <c r="AG20" i="2"/>
  <c r="D20" i="2"/>
  <c r="E20" i="2"/>
  <c r="BB20" i="2"/>
  <c r="F20" i="2"/>
  <c r="BC20" i="2"/>
  <c r="G20" i="2"/>
  <c r="AK20" i="2"/>
  <c r="H20" i="2"/>
  <c r="I20" i="2"/>
  <c r="J20" i="2"/>
  <c r="K20" i="2"/>
  <c r="AO20" i="2"/>
  <c r="L20" i="2"/>
  <c r="M20" i="2"/>
  <c r="AQ20" i="2"/>
  <c r="N20" i="2"/>
  <c r="AR20" i="2"/>
  <c r="O20" i="2"/>
  <c r="AS20" i="2"/>
  <c r="P20" i="2"/>
  <c r="Q20" i="2"/>
  <c r="R20" i="2"/>
  <c r="S20" i="2"/>
  <c r="BP20" i="2"/>
  <c r="X20" i="2"/>
  <c r="AH20" i="2"/>
  <c r="AI20" i="2"/>
  <c r="AL20" i="2"/>
  <c r="AM20" i="2"/>
  <c r="AN20" i="2"/>
  <c r="AP20" i="2"/>
  <c r="AT20" i="2"/>
  <c r="AU20" i="2"/>
  <c r="AV20" i="2"/>
  <c r="AW20" i="2"/>
  <c r="AX20" i="2"/>
  <c r="BA20" i="2"/>
  <c r="BE20" i="2"/>
  <c r="BF20" i="2"/>
  <c r="BG20" i="2"/>
  <c r="BI20" i="2"/>
  <c r="BM20" i="2"/>
  <c r="BN20" i="2"/>
  <c r="BO20" i="2"/>
  <c r="BQ20" i="2"/>
  <c r="AC21" i="2"/>
  <c r="AE21" i="2"/>
  <c r="AC22" i="2"/>
  <c r="AD22" i="2"/>
  <c r="AE22" i="2"/>
  <c r="AF22" i="2"/>
  <c r="AG22" i="2"/>
  <c r="AC23" i="2"/>
  <c r="AD23" i="2"/>
  <c r="AE23" i="2"/>
  <c r="AF23" i="2"/>
  <c r="AG23" i="2"/>
  <c r="AC24" i="2"/>
  <c r="AC25" i="2"/>
  <c r="AC26" i="2"/>
  <c r="AC27" i="2"/>
  <c r="AD27" i="2"/>
  <c r="AE27" i="2"/>
  <c r="AF27" i="2"/>
  <c r="AG27" i="2"/>
  <c r="AC28" i="2"/>
  <c r="AC29" i="2"/>
  <c r="AC30" i="2"/>
  <c r="AC31" i="2"/>
  <c r="AC32" i="2"/>
  <c r="AC33" i="2"/>
  <c r="AC34" i="2"/>
  <c r="AC35" i="2"/>
  <c r="AC36" i="2"/>
  <c r="AC37" i="2"/>
  <c r="AC38" i="2"/>
  <c r="B39" i="2"/>
  <c r="G39" i="2"/>
  <c r="B40" i="2"/>
  <c r="G40" i="2"/>
  <c r="B41" i="2"/>
  <c r="G41" i="2"/>
  <c r="B42" i="2"/>
  <c r="G42" i="2"/>
  <c r="B43" i="2"/>
  <c r="G43" i="2"/>
  <c r="B44" i="2"/>
  <c r="G44" i="2"/>
  <c r="B45" i="2"/>
  <c r="G45" i="2"/>
  <c r="B46" i="2"/>
  <c r="G46" i="2"/>
  <c r="B47" i="2"/>
  <c r="G47" i="2"/>
  <c r="B48" i="2"/>
  <c r="G48" i="2"/>
  <c r="B49" i="2"/>
  <c r="G49" i="2"/>
  <c r="B50" i="2"/>
  <c r="G50" i="2"/>
  <c r="B51" i="2"/>
  <c r="G51" i="2"/>
  <c r="B52" i="2"/>
  <c r="G52" i="2"/>
  <c r="B53" i="2"/>
  <c r="G53" i="2"/>
  <c r="B54" i="2"/>
  <c r="G54" i="2"/>
  <c r="B55" i="2"/>
  <c r="G55" i="2"/>
  <c r="B56" i="2"/>
  <c r="G56" i="2"/>
  <c r="Z3" i="1"/>
  <c r="AI3" i="1"/>
  <c r="W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C4" i="1"/>
  <c r="AI4" i="1"/>
  <c r="Z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C5" i="1"/>
  <c r="D5" i="1"/>
  <c r="Z5" i="1"/>
  <c r="AI5" i="1"/>
  <c r="W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C6" i="1"/>
  <c r="BD6" i="1"/>
  <c r="AI26" i="1"/>
  <c r="D6" i="1"/>
  <c r="BE6" i="1"/>
  <c r="E6" i="1"/>
  <c r="Z6" i="1"/>
  <c r="AI6" i="1"/>
  <c r="W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C7" i="1"/>
  <c r="BD7" i="1"/>
  <c r="D7" i="1"/>
  <c r="BE7" i="1"/>
  <c r="E7" i="1"/>
  <c r="F7" i="1"/>
  <c r="Z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C8" i="1"/>
  <c r="BD8" i="1"/>
  <c r="D8" i="1"/>
  <c r="AJ8" i="1"/>
  <c r="E8" i="1"/>
  <c r="AK8" i="1"/>
  <c r="F8" i="1"/>
  <c r="G8" i="1"/>
  <c r="Z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C9" i="1"/>
  <c r="AI9" i="1"/>
  <c r="D9" i="1"/>
  <c r="AJ9" i="1"/>
  <c r="E9" i="1"/>
  <c r="F9" i="1"/>
  <c r="G9" i="1"/>
  <c r="BH9" i="1"/>
  <c r="H9" i="1"/>
  <c r="BI9" i="1"/>
  <c r="AI29" i="1"/>
  <c r="Z9" i="1"/>
  <c r="AK9" i="1"/>
  <c r="AL9" i="1"/>
  <c r="AM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D9" i="1"/>
  <c r="BE9" i="1"/>
  <c r="BF9" i="1"/>
  <c r="BG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C10" i="1"/>
  <c r="D10" i="1"/>
  <c r="BE10" i="1"/>
  <c r="E10" i="1"/>
  <c r="BF10" i="1"/>
  <c r="F10" i="1"/>
  <c r="BG10" i="1"/>
  <c r="G10" i="1"/>
  <c r="H10" i="1"/>
  <c r="AN10" i="1"/>
  <c r="I10" i="1"/>
  <c r="AO10" i="1"/>
  <c r="Z10" i="1"/>
  <c r="AI10" i="1"/>
  <c r="AJ10" i="1"/>
  <c r="AK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D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C11" i="1"/>
  <c r="AI11" i="1"/>
  <c r="D11" i="1"/>
  <c r="AJ11" i="1"/>
  <c r="E11" i="1"/>
  <c r="AK11" i="1"/>
  <c r="F11" i="1"/>
  <c r="AL11" i="1"/>
  <c r="G11" i="1"/>
  <c r="H11" i="1"/>
  <c r="I11" i="1"/>
  <c r="J11" i="1"/>
  <c r="Z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C12" i="1"/>
  <c r="BD12" i="1"/>
  <c r="D12" i="1"/>
  <c r="E12" i="1"/>
  <c r="F12" i="1"/>
  <c r="G12" i="1"/>
  <c r="AM12" i="1"/>
  <c r="H12" i="1"/>
  <c r="I12" i="1"/>
  <c r="AO12" i="1"/>
  <c r="J12" i="1"/>
  <c r="BK12" i="1"/>
  <c r="K12" i="1"/>
  <c r="BL12" i="1"/>
  <c r="Z12" i="1"/>
  <c r="AI12" i="1"/>
  <c r="AJ12" i="1"/>
  <c r="AK12" i="1"/>
  <c r="AL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E12" i="1"/>
  <c r="BF12" i="1"/>
  <c r="BG12" i="1"/>
  <c r="BH12" i="1"/>
  <c r="BJ12" i="1"/>
  <c r="BM12" i="1"/>
  <c r="BN12" i="1"/>
  <c r="BO12" i="1"/>
  <c r="BP12" i="1"/>
  <c r="BQ12" i="1"/>
  <c r="BR12" i="1"/>
  <c r="BS12" i="1"/>
  <c r="BT12" i="1"/>
  <c r="BU12" i="1"/>
  <c r="BV12" i="1"/>
  <c r="BW12" i="1"/>
  <c r="C13" i="1"/>
  <c r="D13" i="1"/>
  <c r="BE13" i="1"/>
  <c r="E13" i="1"/>
  <c r="BF13" i="1"/>
  <c r="F13" i="1"/>
  <c r="BG13" i="1"/>
  <c r="G13" i="1"/>
  <c r="H13" i="1"/>
  <c r="I13" i="1"/>
  <c r="AO13" i="1"/>
  <c r="J13" i="1"/>
  <c r="AP13" i="1"/>
  <c r="K13" i="1"/>
  <c r="L13" i="1"/>
  <c r="BM13" i="1"/>
  <c r="Z13" i="1"/>
  <c r="AJ13" i="1"/>
  <c r="AK13" i="1"/>
  <c r="AL13" i="1"/>
  <c r="AM13" i="1"/>
  <c r="AN13" i="1"/>
  <c r="AR13" i="1"/>
  <c r="AS13" i="1"/>
  <c r="AT13" i="1"/>
  <c r="AU13" i="1"/>
  <c r="AV13" i="1"/>
  <c r="AW13" i="1"/>
  <c r="AX13" i="1"/>
  <c r="AY13" i="1"/>
  <c r="AZ13" i="1"/>
  <c r="BA13" i="1"/>
  <c r="BB13" i="1"/>
  <c r="BH13" i="1"/>
  <c r="BI13" i="1"/>
  <c r="BJ13" i="1"/>
  <c r="BN13" i="1"/>
  <c r="BO13" i="1"/>
  <c r="BP13" i="1"/>
  <c r="BQ13" i="1"/>
  <c r="BR13" i="1"/>
  <c r="BS13" i="1"/>
  <c r="BT13" i="1"/>
  <c r="BU13" i="1"/>
  <c r="BV13" i="1"/>
  <c r="BW13" i="1"/>
  <c r="C14" i="1"/>
  <c r="AI14" i="1"/>
  <c r="D14" i="1"/>
  <c r="AJ14" i="1"/>
  <c r="E14" i="1"/>
  <c r="F14" i="1"/>
  <c r="BG14" i="1"/>
  <c r="G14" i="1"/>
  <c r="BH14" i="1"/>
  <c r="H14" i="1"/>
  <c r="BI14" i="1"/>
  <c r="I14" i="1"/>
  <c r="J14" i="1"/>
  <c r="AP14" i="1"/>
  <c r="K14" i="1"/>
  <c r="AQ14" i="1"/>
  <c r="L14" i="1"/>
  <c r="AR14" i="1"/>
  <c r="M14" i="1"/>
  <c r="Z14" i="1"/>
  <c r="AL14" i="1"/>
  <c r="AN14" i="1"/>
  <c r="AO14" i="1"/>
  <c r="AT14" i="1"/>
  <c r="AU14" i="1"/>
  <c r="AV14" i="1"/>
  <c r="AW14" i="1"/>
  <c r="AX14" i="1"/>
  <c r="AY14" i="1"/>
  <c r="AZ14" i="1"/>
  <c r="BA14" i="1"/>
  <c r="BB14" i="1"/>
  <c r="BD14" i="1"/>
  <c r="BE14" i="1"/>
  <c r="BJ14" i="1"/>
  <c r="BK14" i="1"/>
  <c r="BL14" i="1"/>
  <c r="BM14" i="1"/>
  <c r="BO14" i="1"/>
  <c r="BP14" i="1"/>
  <c r="BQ14" i="1"/>
  <c r="BR14" i="1"/>
  <c r="BS14" i="1"/>
  <c r="BT14" i="1"/>
  <c r="BU14" i="1"/>
  <c r="BV14" i="1"/>
  <c r="BW14" i="1"/>
  <c r="C15" i="1"/>
  <c r="D15" i="1"/>
  <c r="E15" i="1"/>
  <c r="BF15" i="1"/>
  <c r="F15" i="1"/>
  <c r="BG15" i="1"/>
  <c r="G15" i="1"/>
  <c r="BH15" i="1"/>
  <c r="H15" i="1"/>
  <c r="BI15" i="1"/>
  <c r="I15" i="1"/>
  <c r="J15" i="1"/>
  <c r="K15" i="1"/>
  <c r="L15" i="1"/>
  <c r="M15" i="1"/>
  <c r="BN15" i="1"/>
  <c r="N15" i="1"/>
  <c r="BO15" i="1"/>
  <c r="Z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D15" i="1"/>
  <c r="BE15" i="1"/>
  <c r="BJ15" i="1"/>
  <c r="BK15" i="1"/>
  <c r="BL15" i="1"/>
  <c r="BM15" i="1"/>
  <c r="BP15" i="1"/>
  <c r="BQ15" i="1"/>
  <c r="BR15" i="1"/>
  <c r="BS15" i="1"/>
  <c r="BT15" i="1"/>
  <c r="BU15" i="1"/>
  <c r="BV15" i="1"/>
  <c r="BW15" i="1"/>
  <c r="C16" i="1"/>
  <c r="D16" i="1"/>
  <c r="E16" i="1"/>
  <c r="BF16" i="1"/>
  <c r="F16" i="1"/>
  <c r="G16" i="1"/>
  <c r="BH16" i="1"/>
  <c r="H16" i="1"/>
  <c r="I16" i="1"/>
  <c r="AO16" i="1"/>
  <c r="J16" i="1"/>
  <c r="K16" i="1"/>
  <c r="L16" i="1"/>
  <c r="M16" i="1"/>
  <c r="BN16" i="1"/>
  <c r="N16" i="1"/>
  <c r="O16" i="1"/>
  <c r="BP16" i="1"/>
  <c r="Z16" i="1"/>
  <c r="AI16" i="1"/>
  <c r="AJ16" i="1"/>
  <c r="AK16" i="1"/>
  <c r="AM16" i="1"/>
  <c r="AP16" i="1"/>
  <c r="AQ16" i="1"/>
  <c r="AR16" i="1"/>
  <c r="AS16" i="1"/>
  <c r="AU16" i="1"/>
  <c r="AV16" i="1"/>
  <c r="AW16" i="1"/>
  <c r="AX16" i="1"/>
  <c r="AY16" i="1"/>
  <c r="AZ16" i="1"/>
  <c r="BA16" i="1"/>
  <c r="BB16" i="1"/>
  <c r="BD16" i="1"/>
  <c r="BE16" i="1"/>
  <c r="BJ16" i="1"/>
  <c r="BK16" i="1"/>
  <c r="BL16" i="1"/>
  <c r="BM16" i="1"/>
  <c r="BQ16" i="1"/>
  <c r="BR16" i="1"/>
  <c r="BS16" i="1"/>
  <c r="BT16" i="1"/>
  <c r="BU16" i="1"/>
  <c r="BV16" i="1"/>
  <c r="BW16" i="1"/>
  <c r="C17" i="1"/>
  <c r="BD17" i="1"/>
  <c r="D17" i="1"/>
  <c r="BE17" i="1"/>
  <c r="E17" i="1"/>
  <c r="BF17" i="1"/>
  <c r="F17" i="1"/>
  <c r="AL17" i="1"/>
  <c r="G17" i="1"/>
  <c r="AM17" i="1"/>
  <c r="H17" i="1"/>
  <c r="AN17" i="1"/>
  <c r="I17" i="1"/>
  <c r="J17" i="1"/>
  <c r="K17" i="1"/>
  <c r="BL17" i="1"/>
  <c r="L17" i="1"/>
  <c r="BM17" i="1"/>
  <c r="M17" i="1"/>
  <c r="BN17" i="1"/>
  <c r="N17" i="1"/>
  <c r="AT17" i="1"/>
  <c r="O17" i="1"/>
  <c r="AU17" i="1"/>
  <c r="P17" i="1"/>
  <c r="AV17" i="1"/>
  <c r="Z17" i="1"/>
  <c r="AI17" i="1"/>
  <c r="AK17" i="1"/>
  <c r="AO17" i="1"/>
  <c r="AP17" i="1"/>
  <c r="AQ17" i="1"/>
  <c r="AS17" i="1"/>
  <c r="AW17" i="1"/>
  <c r="AX17" i="1"/>
  <c r="AY17" i="1"/>
  <c r="AZ17" i="1"/>
  <c r="BA17" i="1"/>
  <c r="BB17" i="1"/>
  <c r="BG17" i="1"/>
  <c r="BI17" i="1"/>
  <c r="BJ17" i="1"/>
  <c r="BK17" i="1"/>
  <c r="BO17" i="1"/>
  <c r="BQ17" i="1"/>
  <c r="BR17" i="1"/>
  <c r="BS17" i="1"/>
  <c r="BT17" i="1"/>
  <c r="BU17" i="1"/>
  <c r="BV17" i="1"/>
  <c r="BW17" i="1"/>
  <c r="C18" i="1"/>
  <c r="D18" i="1"/>
  <c r="AJ18" i="1"/>
  <c r="E18" i="1"/>
  <c r="F18" i="1"/>
  <c r="G18" i="1"/>
  <c r="H18" i="1"/>
  <c r="BI18" i="1"/>
  <c r="I18" i="1"/>
  <c r="BJ18" i="1"/>
  <c r="J18" i="1"/>
  <c r="BK18" i="1"/>
  <c r="K18" i="1"/>
  <c r="L18" i="1"/>
  <c r="AR18" i="1"/>
  <c r="M18" i="1"/>
  <c r="N18" i="1"/>
  <c r="O18" i="1"/>
  <c r="P18" i="1"/>
  <c r="BQ18" i="1"/>
  <c r="Q18" i="1"/>
  <c r="BR18" i="1"/>
  <c r="Z18" i="1"/>
  <c r="AL18" i="1"/>
  <c r="AM18" i="1"/>
  <c r="AN18" i="1"/>
  <c r="AO18" i="1"/>
  <c r="AP18" i="1"/>
  <c r="AT18" i="1"/>
  <c r="AU18" i="1"/>
  <c r="AV18" i="1"/>
  <c r="AW18" i="1"/>
  <c r="AX18" i="1"/>
  <c r="AY18" i="1"/>
  <c r="AZ18" i="1"/>
  <c r="BA18" i="1"/>
  <c r="BB18" i="1"/>
  <c r="BE18" i="1"/>
  <c r="BG18" i="1"/>
  <c r="BH18" i="1"/>
  <c r="BM18" i="1"/>
  <c r="BO18" i="1"/>
  <c r="BP18" i="1"/>
  <c r="BS18" i="1"/>
  <c r="BT18" i="1"/>
  <c r="BU18" i="1"/>
  <c r="BV18" i="1"/>
  <c r="BW18" i="1"/>
  <c r="C19" i="1"/>
  <c r="D19" i="1"/>
  <c r="E19" i="1"/>
  <c r="F19" i="1"/>
  <c r="G19" i="1"/>
  <c r="AM19" i="1"/>
  <c r="H19" i="1"/>
  <c r="AN19" i="1"/>
  <c r="I19" i="1"/>
  <c r="AO19" i="1"/>
  <c r="J19" i="1"/>
  <c r="AP19" i="1"/>
  <c r="K19" i="1"/>
  <c r="L19" i="1"/>
  <c r="M19" i="1"/>
  <c r="N19" i="1"/>
  <c r="O19" i="1"/>
  <c r="AU19" i="1"/>
  <c r="P19" i="1"/>
  <c r="AV19" i="1"/>
  <c r="Q19" i="1"/>
  <c r="AW19" i="1"/>
  <c r="R19" i="1"/>
  <c r="AX19" i="1"/>
  <c r="Z19" i="1"/>
  <c r="AI19" i="1"/>
  <c r="AJ19" i="1"/>
  <c r="AK19" i="1"/>
  <c r="AL19" i="1"/>
  <c r="AQ19" i="1"/>
  <c r="AR19" i="1"/>
  <c r="AS19" i="1"/>
  <c r="AT19" i="1"/>
  <c r="AY19" i="1"/>
  <c r="AZ19" i="1"/>
  <c r="BA19" i="1"/>
  <c r="BB19" i="1"/>
  <c r="BD19" i="1"/>
  <c r="BE19" i="1"/>
  <c r="BF19" i="1"/>
  <c r="BG19" i="1"/>
  <c r="BH19" i="1"/>
  <c r="BJ19" i="1"/>
  <c r="BK19" i="1"/>
  <c r="BL19" i="1"/>
  <c r="BM19" i="1"/>
  <c r="BN19" i="1"/>
  <c r="BO19" i="1"/>
  <c r="BP19" i="1"/>
  <c r="BR19" i="1"/>
  <c r="BS19" i="1"/>
  <c r="BT19" i="1"/>
  <c r="BU19" i="1"/>
  <c r="BV19" i="1"/>
  <c r="BW19" i="1"/>
  <c r="C20" i="1"/>
  <c r="AI20" i="1"/>
  <c r="D20" i="1"/>
  <c r="E20" i="1"/>
  <c r="AK20" i="1"/>
  <c r="F20" i="1"/>
  <c r="BG20" i="1"/>
  <c r="G20" i="1"/>
  <c r="BH20" i="1"/>
  <c r="H20" i="1"/>
  <c r="I20" i="1"/>
  <c r="J20" i="1"/>
  <c r="K20" i="1"/>
  <c r="AQ20" i="1"/>
  <c r="L20" i="1"/>
  <c r="M20" i="1"/>
  <c r="AS20" i="1"/>
  <c r="N20" i="1"/>
  <c r="BO20" i="1"/>
  <c r="O20" i="1"/>
  <c r="BP20" i="1"/>
  <c r="P20" i="1"/>
  <c r="Q20" i="1"/>
  <c r="R20" i="1"/>
  <c r="S20" i="1"/>
  <c r="AY20" i="1"/>
  <c r="Z20" i="1"/>
  <c r="AM20" i="1"/>
  <c r="AN20" i="1"/>
  <c r="AO20" i="1"/>
  <c r="AP20" i="1"/>
  <c r="AU20" i="1"/>
  <c r="AV20" i="1"/>
  <c r="AW20" i="1"/>
  <c r="AX20" i="1"/>
  <c r="AZ20" i="1"/>
  <c r="BA20" i="1"/>
  <c r="BB20" i="1"/>
  <c r="BD20" i="1"/>
  <c r="BF20" i="1"/>
  <c r="BI20" i="1"/>
  <c r="BJ20" i="1"/>
  <c r="BK20" i="1"/>
  <c r="BL20" i="1"/>
  <c r="BN20" i="1"/>
  <c r="BQ20" i="1"/>
  <c r="BR20" i="1"/>
  <c r="BS20" i="1"/>
  <c r="BU20" i="1"/>
  <c r="BV20" i="1"/>
  <c r="BW20" i="1"/>
  <c r="C21" i="1"/>
  <c r="D21" i="1"/>
  <c r="E21" i="1"/>
  <c r="AK21" i="1"/>
  <c r="F21" i="1"/>
  <c r="G21" i="1"/>
  <c r="AM21" i="1"/>
  <c r="H21" i="1"/>
  <c r="BI21" i="1"/>
  <c r="I21" i="1"/>
  <c r="BJ21" i="1"/>
  <c r="J21" i="1"/>
  <c r="BK21" i="1"/>
  <c r="K21" i="1"/>
  <c r="L21" i="1"/>
  <c r="M21" i="1"/>
  <c r="AS21" i="1"/>
  <c r="N21" i="1"/>
  <c r="O21" i="1"/>
  <c r="AU21" i="1"/>
  <c r="P21" i="1"/>
  <c r="BQ21" i="1"/>
  <c r="Q21" i="1"/>
  <c r="BR21" i="1"/>
  <c r="R21" i="1"/>
  <c r="BS21" i="1"/>
  <c r="S21" i="1"/>
  <c r="T21" i="1"/>
  <c r="Z21" i="1"/>
  <c r="AI21" i="1"/>
  <c r="AJ21" i="1"/>
  <c r="AN21" i="1"/>
  <c r="AP21" i="1"/>
  <c r="AQ21" i="1"/>
  <c r="AR21" i="1"/>
  <c r="AV21" i="1"/>
  <c r="AX21" i="1"/>
  <c r="AY21" i="1"/>
  <c r="AZ21" i="1"/>
  <c r="BA21" i="1"/>
  <c r="BB21" i="1"/>
  <c r="BD21" i="1"/>
  <c r="BE21" i="1"/>
  <c r="BF21" i="1"/>
  <c r="BH21" i="1"/>
  <c r="BL21" i="1"/>
  <c r="BM21" i="1"/>
  <c r="BN21" i="1"/>
  <c r="BP21" i="1"/>
  <c r="BT21" i="1"/>
  <c r="BU21" i="1"/>
  <c r="BV21" i="1"/>
  <c r="BW21" i="1"/>
  <c r="C22" i="1"/>
  <c r="BD22" i="1"/>
  <c r="D22" i="1"/>
  <c r="E22" i="1"/>
  <c r="F22" i="1"/>
  <c r="AL22" i="1"/>
  <c r="G22" i="1"/>
  <c r="AM22" i="1"/>
  <c r="H22" i="1"/>
  <c r="AN22" i="1"/>
  <c r="I22" i="1"/>
  <c r="J22" i="1"/>
  <c r="BK22" i="1"/>
  <c r="K22" i="1"/>
  <c r="BL22" i="1"/>
  <c r="L22" i="1"/>
  <c r="M22" i="1"/>
  <c r="N22" i="1"/>
  <c r="AT22" i="1"/>
  <c r="O22" i="1"/>
  <c r="AU22" i="1"/>
  <c r="P22" i="1"/>
  <c r="AV22" i="1"/>
  <c r="Q22" i="1"/>
  <c r="R22" i="1"/>
  <c r="BS22" i="1"/>
  <c r="S22" i="1"/>
  <c r="BT22" i="1"/>
  <c r="T22" i="1"/>
  <c r="BU22" i="1"/>
  <c r="U22" i="1"/>
  <c r="Z22" i="1"/>
  <c r="AI22" i="1"/>
  <c r="AJ22" i="1"/>
  <c r="AK22" i="1"/>
  <c r="AP22" i="1"/>
  <c r="AQ22" i="1"/>
  <c r="AR22" i="1"/>
  <c r="AS22" i="1"/>
  <c r="AX22" i="1"/>
  <c r="AY22" i="1"/>
  <c r="AZ22" i="1"/>
  <c r="BA22" i="1"/>
  <c r="BB22" i="1"/>
  <c r="BE22" i="1"/>
  <c r="BF22" i="1"/>
  <c r="BG22" i="1"/>
  <c r="BH22" i="1"/>
  <c r="BI22" i="1"/>
  <c r="BM22" i="1"/>
  <c r="BN22" i="1"/>
  <c r="BO22" i="1"/>
  <c r="BP22" i="1"/>
  <c r="BQ22" i="1"/>
  <c r="BV22" i="1"/>
  <c r="BW22" i="1"/>
  <c r="AE23" i="1"/>
  <c r="AH23" i="1"/>
  <c r="AI23" i="1"/>
  <c r="AE24" i="1"/>
  <c r="AI24" i="1"/>
  <c r="AE25" i="1"/>
  <c r="AH25" i="1"/>
  <c r="AI25" i="1"/>
  <c r="AE26" i="1"/>
  <c r="AH26" i="1"/>
  <c r="AE27" i="1"/>
  <c r="AI27" i="1"/>
  <c r="AE28" i="1"/>
  <c r="AI28" i="1"/>
  <c r="AE29" i="1"/>
  <c r="AE30" i="1"/>
  <c r="AE31" i="1"/>
  <c r="AH31" i="1"/>
  <c r="AI31" i="1"/>
  <c r="AE32" i="1"/>
  <c r="AE33" i="1"/>
  <c r="AE34" i="1"/>
  <c r="AE35" i="1"/>
  <c r="AH35" i="1"/>
  <c r="AE36" i="1"/>
  <c r="AE37" i="1"/>
  <c r="AE38" i="1"/>
  <c r="AE39" i="1"/>
  <c r="AH39" i="1"/>
  <c r="AE40" i="1"/>
  <c r="AE41" i="1"/>
  <c r="AE42" i="1"/>
  <c r="B43" i="1"/>
  <c r="G43" i="1"/>
  <c r="B44" i="1"/>
  <c r="G44" i="1"/>
  <c r="B45" i="1"/>
  <c r="G45" i="1"/>
  <c r="B46" i="1"/>
  <c r="G46" i="1"/>
  <c r="B47" i="1"/>
  <c r="G47" i="1"/>
  <c r="B48" i="1"/>
  <c r="G48" i="1"/>
  <c r="B49" i="1"/>
  <c r="G49" i="1"/>
  <c r="B50" i="1"/>
  <c r="G50" i="1"/>
  <c r="B51" i="1"/>
  <c r="G51" i="1"/>
  <c r="B52" i="1"/>
  <c r="G52" i="1"/>
  <c r="B53" i="1"/>
  <c r="G53" i="1"/>
  <c r="B54" i="1"/>
  <c r="G54" i="1"/>
  <c r="B55" i="1"/>
  <c r="G55" i="1"/>
  <c r="B56" i="1"/>
  <c r="G56" i="1"/>
  <c r="B57" i="1"/>
  <c r="G57" i="1"/>
  <c r="B58" i="1"/>
  <c r="G58" i="1"/>
  <c r="B59" i="1"/>
  <c r="G59" i="1"/>
  <c r="B60" i="1"/>
  <c r="G60" i="1"/>
  <c r="B61" i="1"/>
  <c r="G61" i="1"/>
  <c r="B62" i="1"/>
  <c r="G62" i="1"/>
  <c r="J3" i="9"/>
  <c r="S3" i="9"/>
  <c r="U7" i="9"/>
  <c r="T3" i="9"/>
  <c r="U3" i="9"/>
  <c r="V3" i="9"/>
  <c r="X3" i="9"/>
  <c r="Y3" i="9"/>
  <c r="Z3" i="9"/>
  <c r="AA3" i="9"/>
  <c r="C4" i="9"/>
  <c r="X4" i="9"/>
  <c r="W8" i="9"/>
  <c r="J4" i="9"/>
  <c r="T4" i="9"/>
  <c r="U4" i="9"/>
  <c r="V4" i="9"/>
  <c r="Y4" i="9"/>
  <c r="Z4" i="9"/>
  <c r="AA4" i="9"/>
  <c r="C5" i="9"/>
  <c r="X5" i="9"/>
  <c r="D5" i="9"/>
  <c r="T5" i="9"/>
  <c r="J5" i="9"/>
  <c r="U5" i="9"/>
  <c r="V5" i="9"/>
  <c r="Z5" i="9"/>
  <c r="AA5" i="9"/>
  <c r="C6" i="9"/>
  <c r="D6" i="9"/>
  <c r="Y6" i="9"/>
  <c r="E6" i="9"/>
  <c r="U6" i="9"/>
  <c r="J6" i="9"/>
  <c r="V6" i="9"/>
  <c r="AA6" i="9"/>
  <c r="S7" i="9"/>
  <c r="T7" i="9"/>
  <c r="W7" i="9"/>
  <c r="S8" i="9"/>
  <c r="S9" i="9"/>
  <c r="S10" i="9"/>
  <c r="B11" i="9"/>
  <c r="G11" i="9"/>
  <c r="B12" i="9"/>
  <c r="G12" i="9"/>
  <c r="B13" i="9"/>
  <c r="G13" i="9"/>
  <c r="B14" i="9"/>
  <c r="G14" i="9"/>
  <c r="W3" i="13"/>
  <c r="X3" i="13"/>
  <c r="Y3" i="13"/>
  <c r="Z3" i="13"/>
  <c r="AA3" i="13"/>
  <c r="Z7" i="13"/>
  <c r="AB3" i="13"/>
  <c r="AC3" i="13"/>
  <c r="AD3" i="13"/>
  <c r="AF3" i="13"/>
  <c r="AG3" i="13"/>
  <c r="AH3" i="13"/>
  <c r="AI3" i="13"/>
  <c r="AJ3" i="13"/>
  <c r="Q7" i="13"/>
  <c r="AK3" i="13"/>
  <c r="AL3" i="13"/>
  <c r="AM3" i="13"/>
  <c r="C4" i="13"/>
  <c r="W4" i="13"/>
  <c r="D4" i="13"/>
  <c r="X4" i="13"/>
  <c r="Y4" i="13"/>
  <c r="Z4" i="13"/>
  <c r="AA4" i="13"/>
  <c r="AB4" i="13"/>
  <c r="AC4" i="13"/>
  <c r="AD4" i="13"/>
  <c r="X8" i="13"/>
  <c r="AG4" i="13"/>
  <c r="AH4" i="13"/>
  <c r="AI4" i="13"/>
  <c r="AJ4" i="13"/>
  <c r="AK4" i="13"/>
  <c r="AL4" i="13"/>
  <c r="AM4" i="13"/>
  <c r="C5" i="13"/>
  <c r="D5" i="13"/>
  <c r="X5" i="13"/>
  <c r="E5" i="13"/>
  <c r="F5" i="13"/>
  <c r="Z5" i="13"/>
  <c r="W5" i="13"/>
  <c r="Y5" i="13"/>
  <c r="AA5" i="13"/>
  <c r="AB5" i="13"/>
  <c r="AC5" i="13"/>
  <c r="AD5" i="13"/>
  <c r="AF5" i="13"/>
  <c r="AH5" i="13"/>
  <c r="AJ5" i="13"/>
  <c r="AK5" i="13"/>
  <c r="AL5" i="13"/>
  <c r="AM5" i="13"/>
  <c r="C6" i="13"/>
  <c r="D6" i="13"/>
  <c r="X6" i="13"/>
  <c r="E6" i="13"/>
  <c r="F6" i="13"/>
  <c r="G6" i="13"/>
  <c r="AA6" i="13"/>
  <c r="H6" i="13"/>
  <c r="W6" i="13"/>
  <c r="Z6" i="13"/>
  <c r="AC6" i="13"/>
  <c r="AD6" i="13"/>
  <c r="AF6" i="13"/>
  <c r="AG6" i="13"/>
  <c r="AI6" i="13"/>
  <c r="AJ6" i="13"/>
  <c r="AL6" i="13"/>
  <c r="AM6" i="13"/>
  <c r="W7" i="13"/>
  <c r="Y7" i="13"/>
  <c r="AA7" i="13"/>
  <c r="W8" i="13"/>
  <c r="W9" i="13"/>
  <c r="X9" i="13"/>
  <c r="W10" i="13"/>
  <c r="B11" i="13"/>
  <c r="G11" i="13"/>
  <c r="B12" i="13"/>
  <c r="G12" i="13"/>
  <c r="B13" i="13"/>
  <c r="G13" i="13"/>
  <c r="B14" i="13"/>
  <c r="G14" i="13"/>
  <c r="L3" i="8"/>
  <c r="U3" i="8"/>
  <c r="V3" i="8"/>
  <c r="W3" i="8"/>
  <c r="X3" i="8"/>
  <c r="Y3" i="8"/>
  <c r="Z3" i="8"/>
  <c r="AB3" i="8"/>
  <c r="AC3" i="8"/>
  <c r="AD3" i="8"/>
  <c r="AE3" i="8"/>
  <c r="AF3" i="8"/>
  <c r="W9" i="8"/>
  <c r="AG3" i="8"/>
  <c r="C4" i="8"/>
  <c r="AB4" i="8"/>
  <c r="L4" i="8"/>
  <c r="V4" i="8"/>
  <c r="W4" i="8"/>
  <c r="X4" i="8"/>
  <c r="Y4" i="8"/>
  <c r="Z4" i="8"/>
  <c r="AC4" i="8"/>
  <c r="AD4" i="8"/>
  <c r="AE4" i="8"/>
  <c r="AF4" i="8"/>
  <c r="AG4" i="8"/>
  <c r="C5" i="8"/>
  <c r="AB5" i="8"/>
  <c r="D5" i="8"/>
  <c r="AC5" i="8"/>
  <c r="L5" i="8"/>
  <c r="V5" i="8"/>
  <c r="W5" i="8"/>
  <c r="X5" i="8"/>
  <c r="Y5" i="8"/>
  <c r="Z5" i="8"/>
  <c r="AD5" i="8"/>
  <c r="AE5" i="8"/>
  <c r="AF5" i="8"/>
  <c r="AG5" i="8"/>
  <c r="C6" i="8"/>
  <c r="U6" i="8"/>
  <c r="D6" i="8"/>
  <c r="AC6" i="8"/>
  <c r="E6" i="8"/>
  <c r="W6" i="8"/>
  <c r="L6" i="8"/>
  <c r="X6" i="8"/>
  <c r="Y6" i="8"/>
  <c r="Z6" i="8"/>
  <c r="AB6" i="8"/>
  <c r="AE6" i="8"/>
  <c r="AF6" i="8"/>
  <c r="AG6" i="8"/>
  <c r="C7" i="8"/>
  <c r="D7" i="8"/>
  <c r="V7" i="8"/>
  <c r="E7" i="8"/>
  <c r="AD7" i="8"/>
  <c r="F7" i="8"/>
  <c r="X7" i="8"/>
  <c r="L7" i="8"/>
  <c r="U7" i="8"/>
  <c r="Y7" i="8"/>
  <c r="Z7" i="8"/>
  <c r="AB7" i="8"/>
  <c r="AE7" i="8"/>
  <c r="AF7" i="8"/>
  <c r="AG7" i="8"/>
  <c r="C8" i="8"/>
  <c r="D8" i="8"/>
  <c r="E8" i="8"/>
  <c r="AD8" i="8"/>
  <c r="F8" i="8"/>
  <c r="AE8" i="8"/>
  <c r="G8" i="8"/>
  <c r="Y8" i="8"/>
  <c r="L8" i="8"/>
  <c r="V8" i="8"/>
  <c r="Z8" i="8"/>
  <c r="AC8" i="8"/>
  <c r="AF8" i="8"/>
  <c r="AG8" i="8"/>
  <c r="S9" i="8"/>
  <c r="S10" i="8"/>
  <c r="S11" i="8"/>
  <c r="S12" i="8"/>
  <c r="S13" i="8"/>
  <c r="S14" i="8"/>
  <c r="B15" i="8"/>
  <c r="G15" i="8"/>
  <c r="B16" i="8"/>
  <c r="G16" i="8"/>
  <c r="B17" i="8"/>
  <c r="G17" i="8"/>
  <c r="B18" i="8"/>
  <c r="G18" i="8"/>
  <c r="B19" i="8"/>
  <c r="G19" i="8"/>
  <c r="B20" i="8"/>
  <c r="G20" i="8"/>
  <c r="AA3" i="12"/>
  <c r="AB3" i="12"/>
  <c r="AC3" i="12"/>
  <c r="AD3" i="12"/>
  <c r="AE3" i="12"/>
  <c r="AF3" i="12"/>
  <c r="AG3" i="12"/>
  <c r="AH3" i="12"/>
  <c r="AI3" i="12"/>
  <c r="AJ3" i="12"/>
  <c r="AK3" i="12"/>
  <c r="AL3" i="12"/>
  <c r="AN3" i="12"/>
  <c r="AO3" i="12"/>
  <c r="AP3" i="12"/>
  <c r="AQ3" i="12"/>
  <c r="AR3" i="12"/>
  <c r="AS3" i="12"/>
  <c r="AT3" i="12"/>
  <c r="AU3" i="12"/>
  <c r="AV3" i="12"/>
  <c r="AW3" i="12"/>
  <c r="AX3" i="12"/>
  <c r="AY3" i="12"/>
  <c r="C4" i="12"/>
  <c r="D4" i="12"/>
  <c r="AB4" i="12"/>
  <c r="AC4" i="12"/>
  <c r="AD4" i="12"/>
  <c r="AE4" i="12"/>
  <c r="AF4" i="12"/>
  <c r="AG4" i="12"/>
  <c r="AH4" i="12"/>
  <c r="AI4" i="12"/>
  <c r="AJ4" i="12"/>
  <c r="AK4" i="12"/>
  <c r="AL4" i="12"/>
  <c r="AO4" i="12"/>
  <c r="AP4" i="12"/>
  <c r="AQ4" i="12"/>
  <c r="AR4" i="12"/>
  <c r="AS4" i="12"/>
  <c r="AT4" i="12"/>
  <c r="AU4" i="12"/>
  <c r="AV4" i="12"/>
  <c r="AW4" i="12"/>
  <c r="AX4" i="12"/>
  <c r="AY4" i="12"/>
  <c r="C5" i="12"/>
  <c r="D5" i="12"/>
  <c r="E5" i="12"/>
  <c r="F5" i="12"/>
  <c r="AA5" i="12"/>
  <c r="AC5" i="12"/>
  <c r="AE5" i="12"/>
  <c r="AF5" i="12"/>
  <c r="AG5" i="12"/>
  <c r="AH5" i="12"/>
  <c r="AI5" i="12"/>
  <c r="AJ5" i="12"/>
  <c r="AK5" i="12"/>
  <c r="AL5" i="12"/>
  <c r="AN5" i="12"/>
  <c r="AP5" i="12"/>
  <c r="AR5" i="12"/>
  <c r="AS5" i="12"/>
  <c r="AT5" i="12"/>
  <c r="AU5" i="12"/>
  <c r="AV5" i="12"/>
  <c r="AW5" i="12"/>
  <c r="AX5" i="12"/>
  <c r="AY5" i="12"/>
  <c r="C6" i="12"/>
  <c r="AN6" i="12"/>
  <c r="D6" i="12"/>
  <c r="E6" i="12"/>
  <c r="F6" i="12"/>
  <c r="G6" i="12"/>
  <c r="H6" i="12"/>
  <c r="AB6" i="12"/>
  <c r="AD6" i="12"/>
  <c r="AF6" i="12"/>
  <c r="AG6" i="12"/>
  <c r="AH6" i="12"/>
  <c r="AI6" i="12"/>
  <c r="AJ6" i="12"/>
  <c r="AK6" i="12"/>
  <c r="AL6" i="12"/>
  <c r="AO6" i="12"/>
  <c r="AQ6" i="12"/>
  <c r="AS6" i="12"/>
  <c r="AT6" i="12"/>
  <c r="AU6" i="12"/>
  <c r="AV6" i="12"/>
  <c r="AW6" i="12"/>
  <c r="AX6" i="12"/>
  <c r="AY6" i="12"/>
  <c r="C7" i="12"/>
  <c r="D7" i="12"/>
  <c r="E7" i="12"/>
  <c r="F7" i="12"/>
  <c r="AQ7" i="12"/>
  <c r="G7" i="12"/>
  <c r="H7" i="12"/>
  <c r="AS7" i="12"/>
  <c r="I7" i="12"/>
  <c r="AT7" i="12"/>
  <c r="J7" i="12"/>
  <c r="AH7" i="12"/>
  <c r="AA7" i="12"/>
  <c r="AC7" i="12"/>
  <c r="AD7" i="12"/>
  <c r="AE7" i="12"/>
  <c r="AF7" i="12"/>
  <c r="AG7" i="12"/>
  <c r="AI7" i="12"/>
  <c r="AJ7" i="12"/>
  <c r="AK7" i="12"/>
  <c r="AL7" i="12"/>
  <c r="AN7" i="12"/>
  <c r="AP7" i="12"/>
  <c r="AR7" i="12"/>
  <c r="AU7" i="12"/>
  <c r="AV7" i="12"/>
  <c r="AW7" i="12"/>
  <c r="AX7" i="12"/>
  <c r="AY7" i="12"/>
  <c r="C8" i="12"/>
  <c r="D8" i="12"/>
  <c r="E8" i="12"/>
  <c r="AC8" i="12"/>
  <c r="F8" i="12"/>
  <c r="G8" i="12"/>
  <c r="AE8" i="12"/>
  <c r="H8" i="12"/>
  <c r="I8" i="12"/>
  <c r="AT8" i="12"/>
  <c r="J8" i="12"/>
  <c r="K8" i="12"/>
  <c r="L8" i="12"/>
  <c r="AB8" i="12"/>
  <c r="AF8" i="12"/>
  <c r="AG8" i="12"/>
  <c r="AH8" i="12"/>
  <c r="AJ8" i="12"/>
  <c r="AK8" i="12"/>
  <c r="AL8" i="12"/>
  <c r="AO8" i="12"/>
  <c r="AP8" i="12"/>
  <c r="AS8" i="12"/>
  <c r="AU8" i="12"/>
  <c r="AW8" i="12"/>
  <c r="AX8" i="12"/>
  <c r="AY8" i="12"/>
  <c r="P9" i="12"/>
  <c r="W9" i="12"/>
  <c r="Y9" i="12"/>
  <c r="W10" i="12"/>
  <c r="W11" i="12"/>
  <c r="W12" i="12"/>
  <c r="W13" i="12"/>
  <c r="W14" i="12"/>
  <c r="B15" i="12"/>
  <c r="G15" i="12"/>
  <c r="B16" i="12"/>
  <c r="G16" i="12"/>
  <c r="B17" i="12"/>
  <c r="G17" i="12"/>
  <c r="B18" i="12"/>
  <c r="G18" i="12"/>
  <c r="B19" i="12"/>
  <c r="G19" i="12"/>
  <c r="B20" i="12"/>
  <c r="G20" i="12"/>
  <c r="N3" i="7"/>
  <c r="W3" i="7"/>
  <c r="X3" i="7"/>
  <c r="Y3" i="7"/>
  <c r="Z3" i="7"/>
  <c r="AA3" i="7"/>
  <c r="W11" i="7"/>
  <c r="AB3" i="7"/>
  <c r="AC3" i="7"/>
  <c r="AD3" i="7"/>
  <c r="AF3" i="7"/>
  <c r="AG3" i="7"/>
  <c r="AH3" i="7"/>
  <c r="AI3" i="7"/>
  <c r="AJ3" i="7"/>
  <c r="AK3" i="7"/>
  <c r="AL3" i="7"/>
  <c r="AM3" i="7"/>
  <c r="C4" i="7"/>
  <c r="N4" i="7"/>
  <c r="W4" i="7"/>
  <c r="X4" i="7"/>
  <c r="Y4" i="7"/>
  <c r="K4" i="7"/>
  <c r="Z4" i="7"/>
  <c r="AA4" i="7"/>
  <c r="AB4" i="7"/>
  <c r="AC4" i="7"/>
  <c r="AD4" i="7"/>
  <c r="AF4" i="7"/>
  <c r="AG4" i="7"/>
  <c r="AH4" i="7"/>
  <c r="AI4" i="7"/>
  <c r="AJ4" i="7"/>
  <c r="AK4" i="7"/>
  <c r="AL4" i="7"/>
  <c r="AM4" i="7"/>
  <c r="C5" i="7"/>
  <c r="W5" i="7"/>
  <c r="D5" i="7"/>
  <c r="X5" i="7"/>
  <c r="N5" i="7"/>
  <c r="Y5" i="7"/>
  <c r="Z5" i="7"/>
  <c r="AA5" i="7"/>
  <c r="AB5" i="7"/>
  <c r="AC5" i="7"/>
  <c r="AD5" i="7"/>
  <c r="AH5" i="7"/>
  <c r="AI5" i="7"/>
  <c r="AJ5" i="7"/>
  <c r="AK5" i="7"/>
  <c r="AL5" i="7"/>
  <c r="AM5" i="7"/>
  <c r="C6" i="7"/>
  <c r="W6" i="7"/>
  <c r="D6" i="7"/>
  <c r="E6" i="7"/>
  <c r="N6" i="7"/>
  <c r="X6" i="7"/>
  <c r="Z6" i="7"/>
  <c r="AA6" i="7"/>
  <c r="AB6" i="7"/>
  <c r="AC6" i="7"/>
  <c r="AD6" i="7"/>
  <c r="AG6" i="7"/>
  <c r="AI6" i="7"/>
  <c r="AJ6" i="7"/>
  <c r="AK6" i="7"/>
  <c r="AL6" i="7"/>
  <c r="AM6" i="7"/>
  <c r="C7" i="7"/>
  <c r="D7" i="7"/>
  <c r="E7" i="7"/>
  <c r="F7" i="7"/>
  <c r="AI7" i="7"/>
  <c r="N7" i="7"/>
  <c r="W7" i="7"/>
  <c r="X7" i="7"/>
  <c r="Y7" i="7"/>
  <c r="AA7" i="7"/>
  <c r="AB7" i="7"/>
  <c r="AC7" i="7"/>
  <c r="AD7" i="7"/>
  <c r="AF7" i="7"/>
  <c r="AG7" i="7"/>
  <c r="AH7" i="7"/>
  <c r="AJ7" i="7"/>
  <c r="AK7" i="7"/>
  <c r="AL7" i="7"/>
  <c r="AM7" i="7"/>
  <c r="C8" i="7"/>
  <c r="D8" i="7"/>
  <c r="X8" i="7"/>
  <c r="E8" i="7"/>
  <c r="F8" i="7"/>
  <c r="G8" i="7"/>
  <c r="AA8" i="7"/>
  <c r="N8" i="7"/>
  <c r="W8" i="7"/>
  <c r="Y8" i="7"/>
  <c r="AB8" i="7"/>
  <c r="AC8" i="7"/>
  <c r="AD8" i="7"/>
  <c r="AF8" i="7"/>
  <c r="AH8" i="7"/>
  <c r="AK8" i="7"/>
  <c r="AL8" i="7"/>
  <c r="AM8" i="7"/>
  <c r="C9" i="7"/>
  <c r="D9" i="7"/>
  <c r="E9" i="7"/>
  <c r="F9" i="7"/>
  <c r="G9" i="7"/>
  <c r="AA9" i="7"/>
  <c r="H9" i="7"/>
  <c r="N9" i="7"/>
  <c r="W9" i="7"/>
  <c r="X9" i="7"/>
  <c r="Z9" i="7"/>
  <c r="AC9" i="7"/>
  <c r="AD9" i="7"/>
  <c r="AF9" i="7"/>
  <c r="AG9" i="7"/>
  <c r="AI9" i="7"/>
  <c r="AL9" i="7"/>
  <c r="AM9" i="7"/>
  <c r="C10" i="7"/>
  <c r="D10" i="7"/>
  <c r="X10" i="7"/>
  <c r="E10" i="7"/>
  <c r="F10" i="7"/>
  <c r="Z10" i="7"/>
  <c r="G10" i="7"/>
  <c r="AA10" i="7"/>
  <c r="H10" i="7"/>
  <c r="I10" i="7"/>
  <c r="N10" i="7"/>
  <c r="W10" i="7"/>
  <c r="Y10" i="7"/>
  <c r="AB10" i="7"/>
  <c r="AD10" i="7"/>
  <c r="AF10" i="7"/>
  <c r="AH10" i="7"/>
  <c r="AI10" i="7"/>
  <c r="AK10" i="7"/>
  <c r="AM10" i="7"/>
  <c r="U11" i="7"/>
  <c r="U12" i="7"/>
  <c r="W12" i="7"/>
  <c r="U13" i="7"/>
  <c r="U14" i="7"/>
  <c r="U15" i="7"/>
  <c r="U16" i="7"/>
  <c r="U17" i="7"/>
  <c r="U18" i="7"/>
  <c r="B19" i="7"/>
  <c r="G19" i="7"/>
  <c r="B20" i="7"/>
  <c r="G20" i="7"/>
  <c r="B21" i="7"/>
  <c r="G21" i="7"/>
  <c r="B22" i="7"/>
  <c r="G22" i="7"/>
  <c r="B23" i="7"/>
  <c r="G23" i="7"/>
  <c r="B24" i="7"/>
  <c r="G24" i="7"/>
  <c r="B25" i="7"/>
  <c r="G25" i="7"/>
  <c r="B26" i="7"/>
  <c r="G26" i="7"/>
  <c r="AF3" i="11"/>
  <c r="AG3" i="11"/>
  <c r="AH3" i="11"/>
  <c r="AC11" i="11"/>
  <c r="AI3" i="11"/>
  <c r="AJ3" i="11"/>
  <c r="AK3" i="11"/>
  <c r="AL3" i="11"/>
  <c r="AM3" i="11"/>
  <c r="AN3" i="11"/>
  <c r="AO3" i="11"/>
  <c r="AP3" i="11"/>
  <c r="AQ3" i="11"/>
  <c r="AR3" i="11"/>
  <c r="AS3" i="11"/>
  <c r="AT3" i="11"/>
  <c r="AU3" i="11"/>
  <c r="AW3" i="11"/>
  <c r="AX3" i="11"/>
  <c r="AY3" i="11"/>
  <c r="AF11" i="11"/>
  <c r="AZ3" i="11"/>
  <c r="BA3" i="11"/>
  <c r="BB3" i="11"/>
  <c r="BC3" i="11"/>
  <c r="BD3" i="11"/>
  <c r="BE3" i="11"/>
  <c r="BF3" i="11"/>
  <c r="BG3" i="11"/>
  <c r="BH3" i="11"/>
  <c r="BI3" i="11"/>
  <c r="BJ3" i="11"/>
  <c r="BK3" i="11"/>
  <c r="BL3" i="11"/>
  <c r="C4" i="11"/>
  <c r="AW4" i="11"/>
  <c r="D4" i="11"/>
  <c r="AG4" i="11"/>
  <c r="AH4" i="11"/>
  <c r="AI4" i="11"/>
  <c r="AJ4" i="11"/>
  <c r="AK4" i="11"/>
  <c r="AL4" i="11"/>
  <c r="AM4" i="11"/>
  <c r="AN4" i="11"/>
  <c r="AO4" i="11"/>
  <c r="AP4" i="11"/>
  <c r="AQ4" i="11"/>
  <c r="AR4" i="11"/>
  <c r="AS4" i="11"/>
  <c r="AT4" i="11"/>
  <c r="AU4" i="11"/>
  <c r="AX4" i="11"/>
  <c r="AY4" i="11"/>
  <c r="AZ4" i="11"/>
  <c r="BA4" i="11"/>
  <c r="BB4" i="11"/>
  <c r="BC4" i="11"/>
  <c r="BD4" i="11"/>
  <c r="BE4" i="11"/>
  <c r="BF4" i="11"/>
  <c r="BG4" i="11"/>
  <c r="BH4" i="11"/>
  <c r="BI4" i="11"/>
  <c r="BJ4" i="11"/>
  <c r="BK4" i="11"/>
  <c r="BL4" i="11"/>
  <c r="C5" i="11"/>
  <c r="D5" i="11"/>
  <c r="E5" i="11"/>
  <c r="AH5" i="11"/>
  <c r="F5" i="11"/>
  <c r="AG5" i="11"/>
  <c r="AJ5" i="11"/>
  <c r="AK5" i="11"/>
  <c r="AL5" i="11"/>
  <c r="AM5" i="11"/>
  <c r="AN5" i="11"/>
  <c r="AO5" i="11"/>
  <c r="AP5" i="11"/>
  <c r="AQ5" i="11"/>
  <c r="AR5" i="11"/>
  <c r="AS5" i="11"/>
  <c r="AT5" i="11"/>
  <c r="AU5" i="11"/>
  <c r="AX5" i="11"/>
  <c r="BA5" i="11"/>
  <c r="BB5" i="11"/>
  <c r="BC5" i="11"/>
  <c r="BD5" i="11"/>
  <c r="BE5" i="11"/>
  <c r="BF5" i="11"/>
  <c r="BG5" i="11"/>
  <c r="BH5" i="11"/>
  <c r="BI5" i="11"/>
  <c r="BJ5" i="11"/>
  <c r="BK5" i="11"/>
  <c r="BL5" i="11"/>
  <c r="C6" i="11"/>
  <c r="D6" i="11"/>
  <c r="E6" i="11"/>
  <c r="F6" i="11"/>
  <c r="G6" i="11"/>
  <c r="H6" i="11"/>
  <c r="AF6" i="11"/>
  <c r="AH6" i="11"/>
  <c r="AI6" i="11"/>
  <c r="AK6" i="11"/>
  <c r="AL6" i="11"/>
  <c r="AM6" i="11"/>
  <c r="AN6" i="11"/>
  <c r="AO6" i="11"/>
  <c r="AP6" i="11"/>
  <c r="AQ6" i="11"/>
  <c r="AR6" i="11"/>
  <c r="AS6" i="11"/>
  <c r="AT6" i="11"/>
  <c r="AU6" i="11"/>
  <c r="AW6" i="11"/>
  <c r="AY6" i="11"/>
  <c r="AZ6" i="11"/>
  <c r="BB6" i="11"/>
  <c r="BC6" i="11"/>
  <c r="BD6" i="11"/>
  <c r="BE6" i="11"/>
  <c r="BF6" i="11"/>
  <c r="BG6" i="11"/>
  <c r="BH6" i="11"/>
  <c r="BI6" i="11"/>
  <c r="BJ6" i="11"/>
  <c r="BK6" i="11"/>
  <c r="BL6" i="11"/>
  <c r="C7" i="11"/>
  <c r="D7" i="11"/>
  <c r="E7" i="11"/>
  <c r="F7" i="11"/>
  <c r="G7" i="11"/>
  <c r="H7" i="11"/>
  <c r="AK7" i="11"/>
  <c r="I7" i="11"/>
  <c r="AL7" i="11"/>
  <c r="J7" i="11"/>
  <c r="AF7" i="11"/>
  <c r="AG7" i="11"/>
  <c r="AH7" i="11"/>
  <c r="AJ7" i="11"/>
  <c r="AM7" i="11"/>
  <c r="AN7" i="11"/>
  <c r="AO7" i="11"/>
  <c r="AP7" i="11"/>
  <c r="AQ7" i="11"/>
  <c r="AR7" i="11"/>
  <c r="AS7" i="11"/>
  <c r="AT7" i="11"/>
  <c r="AU7" i="11"/>
  <c r="AW7" i="11"/>
  <c r="AX7" i="11"/>
  <c r="AY7" i="11"/>
  <c r="BA7" i="11"/>
  <c r="BB7" i="11"/>
  <c r="BD7" i="11"/>
  <c r="BE7" i="11"/>
  <c r="BF7" i="11"/>
  <c r="BG7" i="11"/>
  <c r="BH7" i="11"/>
  <c r="BI7" i="11"/>
  <c r="BJ7" i="11"/>
  <c r="BK7" i="11"/>
  <c r="BL7" i="11"/>
  <c r="C8" i="11"/>
  <c r="AW8" i="11"/>
  <c r="D8" i="11"/>
  <c r="AG8" i="11"/>
  <c r="E8" i="11"/>
  <c r="F8" i="11"/>
  <c r="G8" i="11"/>
  <c r="AJ8" i="11"/>
  <c r="H8" i="11"/>
  <c r="AK8" i="11"/>
  <c r="I8" i="11"/>
  <c r="J8" i="11"/>
  <c r="AM8" i="11"/>
  <c r="K8" i="11"/>
  <c r="L8" i="11"/>
  <c r="AO8" i="11"/>
  <c r="AF8" i="11"/>
  <c r="AI8" i="11"/>
  <c r="AL8" i="11"/>
  <c r="AN8" i="11"/>
  <c r="AP8" i="11"/>
  <c r="AQ8" i="11"/>
  <c r="AR8" i="11"/>
  <c r="AS8" i="11"/>
  <c r="AT8" i="11"/>
  <c r="AU8" i="11"/>
  <c r="AX8" i="11"/>
  <c r="AZ8" i="11"/>
  <c r="BC8" i="11"/>
  <c r="BE8" i="11"/>
  <c r="BG8" i="11"/>
  <c r="BH8" i="11"/>
  <c r="BI8" i="11"/>
  <c r="BJ8" i="11"/>
  <c r="BK8" i="11"/>
  <c r="BL8" i="11"/>
  <c r="C9" i="11"/>
  <c r="D9" i="11"/>
  <c r="E9" i="11"/>
  <c r="AH9" i="11"/>
  <c r="F9" i="11"/>
  <c r="G9" i="11"/>
  <c r="H9" i="11"/>
  <c r="I9" i="11"/>
  <c r="J9" i="11"/>
  <c r="K9" i="11"/>
  <c r="L9" i="11"/>
  <c r="M9" i="11"/>
  <c r="AP9" i="11"/>
  <c r="N9" i="11"/>
  <c r="AG9" i="11"/>
  <c r="AJ9" i="11"/>
  <c r="AL9" i="11"/>
  <c r="AM9" i="11"/>
  <c r="AO9" i="11"/>
  <c r="AR9" i="11"/>
  <c r="AS9" i="11"/>
  <c r="AT9" i="11"/>
  <c r="AU9" i="11"/>
  <c r="AX9" i="11"/>
  <c r="BA9" i="11"/>
  <c r="BC9" i="11"/>
  <c r="BD9" i="11"/>
  <c r="BF9" i="11"/>
  <c r="BI9" i="11"/>
  <c r="BJ9" i="11"/>
  <c r="BK9" i="11"/>
  <c r="BL9" i="11"/>
  <c r="C10" i="11"/>
  <c r="D10" i="11"/>
  <c r="E10" i="11"/>
  <c r="F10" i="11"/>
  <c r="G10" i="11"/>
  <c r="H10" i="11"/>
  <c r="I10" i="11"/>
  <c r="J10" i="11"/>
  <c r="AM10" i="11"/>
  <c r="K10" i="11"/>
  <c r="L10" i="11"/>
  <c r="M10" i="11"/>
  <c r="N10" i="11"/>
  <c r="O10" i="11"/>
  <c r="P10" i="11"/>
  <c r="AF10" i="11"/>
  <c r="AH10" i="11"/>
  <c r="AI10" i="11"/>
  <c r="AK10" i="11"/>
  <c r="AN10" i="11"/>
  <c r="AP10" i="11"/>
  <c r="AQ10" i="11"/>
  <c r="AS10" i="11"/>
  <c r="AT10" i="11"/>
  <c r="AU10" i="11"/>
  <c r="AW10" i="11"/>
  <c r="AY10" i="11"/>
  <c r="AZ10" i="11"/>
  <c r="BB10" i="11"/>
  <c r="BE10" i="11"/>
  <c r="BG10" i="11"/>
  <c r="BH10" i="11"/>
  <c r="BJ10" i="11"/>
  <c r="BK10" i="11"/>
  <c r="BL10" i="11"/>
  <c r="T11" i="11"/>
  <c r="AB11" i="11"/>
  <c r="AB12" i="11"/>
  <c r="AB13" i="11"/>
  <c r="AB14" i="11"/>
  <c r="AB15" i="11"/>
  <c r="AB16" i="11"/>
  <c r="AB17" i="11"/>
  <c r="AB18" i="11"/>
  <c r="B19" i="11"/>
  <c r="G19" i="11"/>
  <c r="B20" i="11"/>
  <c r="G20" i="11"/>
  <c r="B21" i="11"/>
  <c r="G21" i="11"/>
  <c r="B22" i="11"/>
  <c r="G22" i="11"/>
  <c r="B23" i="11"/>
  <c r="G23" i="11"/>
  <c r="B24" i="11"/>
  <c r="G24" i="11"/>
  <c r="B25" i="11"/>
  <c r="G25" i="11"/>
  <c r="B26" i="11"/>
  <c r="G26" i="11"/>
  <c r="AD6" i="8"/>
  <c r="AC7" i="8"/>
  <c r="U5" i="8"/>
  <c r="W8" i="8"/>
  <c r="W11" i="8"/>
  <c r="W9" i="9"/>
  <c r="Z6" i="9"/>
  <c r="Y5" i="9"/>
  <c r="T6" i="9"/>
  <c r="AF12" i="11"/>
  <c r="T12" i="11"/>
  <c r="AE15" i="11"/>
  <c r="W16" i="7"/>
  <c r="S8" i="11"/>
  <c r="Z8" i="7"/>
  <c r="AI8" i="7"/>
  <c r="BB8" i="11"/>
  <c r="AC15" i="11"/>
  <c r="AD14" i="11"/>
  <c r="AJ6" i="11"/>
  <c r="BA6" i="11"/>
  <c r="AN9" i="11"/>
  <c r="BE9" i="11"/>
  <c r="Z7" i="7"/>
  <c r="W15" i="7"/>
  <c r="AB7" i="12"/>
  <c r="AO7" i="12"/>
  <c r="P13" i="12"/>
  <c r="AR10" i="11"/>
  <c r="BI10" i="11"/>
  <c r="AJ10" i="11"/>
  <c r="BA10" i="11"/>
  <c r="AI7" i="11"/>
  <c r="AZ7" i="11"/>
  <c r="AF15" i="11"/>
  <c r="AG6" i="11"/>
  <c r="AC14" i="11"/>
  <c r="AX6" i="11"/>
  <c r="AI5" i="11"/>
  <c r="AZ5" i="11"/>
  <c r="AE11" i="11"/>
  <c r="V16" i="7"/>
  <c r="Y15" i="7"/>
  <c r="AF9" i="11"/>
  <c r="AW9" i="11"/>
  <c r="AK9" i="11"/>
  <c r="BB9" i="11"/>
  <c r="AH8" i="11"/>
  <c r="AY8" i="11"/>
  <c r="T16" i="11"/>
  <c r="T15" i="11"/>
  <c r="AB9" i="7"/>
  <c r="AK9" i="7"/>
  <c r="AQ8" i="12"/>
  <c r="AD8" i="12"/>
  <c r="AC16" i="11"/>
  <c r="AE16" i="11"/>
  <c r="AD11" i="11"/>
  <c r="AF4" i="11"/>
  <c r="Y6" i="7"/>
  <c r="W14" i="7"/>
  <c r="AH6" i="7"/>
  <c r="Y11" i="7"/>
  <c r="K3" i="7"/>
  <c r="V11" i="7"/>
  <c r="X11" i="7"/>
  <c r="V13" i="7"/>
  <c r="X13" i="7"/>
  <c r="AO10" i="11"/>
  <c r="BF10" i="11"/>
  <c r="AG10" i="11"/>
  <c r="AC18" i="11"/>
  <c r="AX10" i="11"/>
  <c r="AQ9" i="11"/>
  <c r="BH9" i="11"/>
  <c r="AI9" i="11"/>
  <c r="AZ9" i="11"/>
  <c r="S7" i="11"/>
  <c r="AF5" i="11"/>
  <c r="AW5" i="11"/>
  <c r="AL10" i="11"/>
  <c r="BC10" i="11"/>
  <c r="T18" i="11"/>
  <c r="S3" i="11"/>
  <c r="W13" i="7"/>
  <c r="AC10" i="7"/>
  <c r="W18" i="7"/>
  <c r="AL10" i="7"/>
  <c r="K9" i="7"/>
  <c r="V17" i="7"/>
  <c r="X17" i="7"/>
  <c r="Y9" i="7"/>
  <c r="W17" i="7"/>
  <c r="AH9" i="7"/>
  <c r="Y17" i="7"/>
  <c r="K5" i="7"/>
  <c r="Y12" i="7"/>
  <c r="V12" i="7"/>
  <c r="X12" i="7"/>
  <c r="AV8" i="12"/>
  <c r="AI8" i="12"/>
  <c r="AN8" i="12"/>
  <c r="AA8" i="12"/>
  <c r="W7" i="8"/>
  <c r="BD10" i="11"/>
  <c r="BD8" i="11"/>
  <c r="AJ8" i="7"/>
  <c r="K8" i="7"/>
  <c r="AC6" i="12"/>
  <c r="AP6" i="12"/>
  <c r="AA12" i="12"/>
  <c r="AA9" i="12"/>
  <c r="Y9" i="13"/>
  <c r="Z9" i="13"/>
  <c r="K5" i="13"/>
  <c r="X6" i="9"/>
  <c r="S6" i="9"/>
  <c r="AF27" i="1"/>
  <c r="AG27" i="1"/>
  <c r="AH27" i="1"/>
  <c r="AD32" i="2"/>
  <c r="AF32" i="2"/>
  <c r="AE32" i="2"/>
  <c r="AZ7" i="2"/>
  <c r="AG25" i="2"/>
  <c r="AG7" i="2"/>
  <c r="AG24" i="2"/>
  <c r="X16" i="7"/>
  <c r="X15" i="7"/>
  <c r="K7" i="7"/>
  <c r="AD5" i="12"/>
  <c r="AQ5" i="12"/>
  <c r="AN16" i="1"/>
  <c r="BI16" i="1"/>
  <c r="AI35" i="1"/>
  <c r="AE34" i="2"/>
  <c r="W13" i="8"/>
  <c r="T11" i="8"/>
  <c r="U11" i="8"/>
  <c r="V11" i="8"/>
  <c r="BA8" i="11"/>
  <c r="AJ10" i="7"/>
  <c r="AG8" i="7"/>
  <c r="Y16" i="7"/>
  <c r="AG5" i="7"/>
  <c r="AO5" i="12"/>
  <c r="AA11" i="12"/>
  <c r="AB5" i="12"/>
  <c r="I5" i="8"/>
  <c r="K4" i="13"/>
  <c r="Y8" i="13"/>
  <c r="Z8" i="13"/>
  <c r="AF24" i="1"/>
  <c r="AG24" i="1"/>
  <c r="W4" i="1"/>
  <c r="AH24" i="1"/>
  <c r="AF5" i="7"/>
  <c r="Y13" i="7"/>
  <c r="Y13" i="12"/>
  <c r="O7" i="12"/>
  <c r="W10" i="8"/>
  <c r="AT21" i="1"/>
  <c r="BO21" i="1"/>
  <c r="AL21" i="1"/>
  <c r="BG21" i="1"/>
  <c r="AI41" i="1"/>
  <c r="AF6" i="7"/>
  <c r="BR22" i="1"/>
  <c r="AW22" i="1"/>
  <c r="BJ22" i="1"/>
  <c r="AI42" i="1"/>
  <c r="AO22" i="1"/>
  <c r="AH42" i="1"/>
  <c r="AF31" i="1"/>
  <c r="AG31" i="1"/>
  <c r="W11" i="1"/>
  <c r="BG9" i="11"/>
  <c r="AY9" i="11"/>
  <c r="BF8" i="11"/>
  <c r="BC7" i="11"/>
  <c r="AY5" i="11"/>
  <c r="AG10" i="7"/>
  <c r="Y18" i="7"/>
  <c r="AJ9" i="7"/>
  <c r="AE6" i="12"/>
  <c r="AR6" i="12"/>
  <c r="AN4" i="12"/>
  <c r="AA4" i="12"/>
  <c r="X9" i="12"/>
  <c r="Z9" i="12"/>
  <c r="O3" i="12"/>
  <c r="AB8" i="8"/>
  <c r="W14" i="8"/>
  <c r="U8" i="8"/>
  <c r="W12" i="8"/>
  <c r="T9" i="8"/>
  <c r="I3" i="8"/>
  <c r="U9" i="8"/>
  <c r="V9" i="8"/>
  <c r="AH6" i="13"/>
  <c r="AA10" i="13"/>
  <c r="Y6" i="13"/>
  <c r="Z10" i="13"/>
  <c r="AR8" i="12"/>
  <c r="AA6" i="12"/>
  <c r="AG5" i="13"/>
  <c r="AA9" i="13"/>
  <c r="AT20" i="1"/>
  <c r="BH17" i="1"/>
  <c r="AD36" i="2"/>
  <c r="AF36" i="2"/>
  <c r="U15" i="2"/>
  <c r="AD33" i="2"/>
  <c r="AF33" i="2"/>
  <c r="X8" i="8"/>
  <c r="X7" i="13"/>
  <c r="AW21" i="1"/>
  <c r="AF41" i="1"/>
  <c r="AS18" i="1"/>
  <c r="BN18" i="1"/>
  <c r="AK18" i="1"/>
  <c r="BF18" i="1"/>
  <c r="AF36" i="1"/>
  <c r="AG36" i="1"/>
  <c r="BO16" i="1"/>
  <c r="AT16" i="1"/>
  <c r="BG16" i="1"/>
  <c r="AL16" i="1"/>
  <c r="AF25" i="1"/>
  <c r="AG25" i="1"/>
  <c r="U4" i="8"/>
  <c r="S4" i="9"/>
  <c r="BN14" i="1"/>
  <c r="AS14" i="1"/>
  <c r="BF14" i="1"/>
  <c r="AK14" i="1"/>
  <c r="BJ17" i="2"/>
  <c r="AQ17" i="2"/>
  <c r="BB17" i="2"/>
  <c r="AI17" i="2"/>
  <c r="BE15" i="2"/>
  <c r="AL15" i="2"/>
  <c r="AE33" i="2"/>
  <c r="AD26" i="2"/>
  <c r="AH10" i="3"/>
  <c r="AY10" i="3"/>
  <c r="K3" i="13"/>
  <c r="AR20" i="1"/>
  <c r="BM20" i="1"/>
  <c r="AJ20" i="1"/>
  <c r="AF40" i="1"/>
  <c r="BE20" i="1"/>
  <c r="BQ19" i="1"/>
  <c r="BI19" i="1"/>
  <c r="AQ18" i="1"/>
  <c r="BL18" i="1"/>
  <c r="AI18" i="1"/>
  <c r="BD18" i="1"/>
  <c r="BP17" i="1"/>
  <c r="AF35" i="1"/>
  <c r="AG35" i="1"/>
  <c r="AN12" i="1"/>
  <c r="BI12" i="1"/>
  <c r="AI32" i="1"/>
  <c r="AF26" i="1"/>
  <c r="AG26" i="1"/>
  <c r="AO12" i="2"/>
  <c r="BH12" i="2"/>
  <c r="AG12" i="2"/>
  <c r="AZ12" i="2"/>
  <c r="AG21" i="2"/>
  <c r="AD21" i="2"/>
  <c r="AF21" i="2"/>
  <c r="V6" i="8"/>
  <c r="T12" i="8"/>
  <c r="AB6" i="13"/>
  <c r="K6" i="13"/>
  <c r="AK6" i="13"/>
  <c r="Q10" i="13"/>
  <c r="W19" i="1"/>
  <c r="W15" i="1"/>
  <c r="AM10" i="1"/>
  <c r="AG30" i="1"/>
  <c r="BH10" i="1"/>
  <c r="AI30" i="1"/>
  <c r="AT19" i="2"/>
  <c r="BM19" i="2"/>
  <c r="AL19" i="2"/>
  <c r="BE19" i="2"/>
  <c r="AF35" i="2"/>
  <c r="AL20" i="1"/>
  <c r="AQ13" i="1"/>
  <c r="BL13" i="1"/>
  <c r="AI13" i="1"/>
  <c r="BD13" i="1"/>
  <c r="AI33" i="1"/>
  <c r="AF34" i="2"/>
  <c r="BG16" i="2"/>
  <c r="AG34" i="2"/>
  <c r="AN16" i="2"/>
  <c r="U6" i="2"/>
  <c r="AD24" i="2"/>
  <c r="AF24" i="2"/>
  <c r="Y10" i="13"/>
  <c r="AI5" i="13"/>
  <c r="AF4" i="13"/>
  <c r="V7" i="9"/>
  <c r="S5" i="9"/>
  <c r="G3" i="9"/>
  <c r="AO21" i="1"/>
  <c r="BT20" i="1"/>
  <c r="AF30" i="1"/>
  <c r="W7" i="1"/>
  <c r="AF23" i="1"/>
  <c r="AG23" i="1"/>
  <c r="BI13" i="2"/>
  <c r="AP13" i="2"/>
  <c r="BA13" i="2"/>
  <c r="AH13" i="2"/>
  <c r="U13" i="2"/>
  <c r="AI11" i="2"/>
  <c r="BB11" i="2"/>
  <c r="AL10" i="1"/>
  <c r="AI8" i="1"/>
  <c r="AZ20" i="2"/>
  <c r="BG18" i="2"/>
  <c r="AG36" i="2"/>
  <c r="AI12" i="2"/>
  <c r="BB12" i="2"/>
  <c r="AR17" i="1"/>
  <c r="AJ17" i="1"/>
  <c r="AG37" i="1"/>
  <c r="AM14" i="1"/>
  <c r="AF34" i="1"/>
  <c r="BK13" i="1"/>
  <c r="AN9" i="1"/>
  <c r="AH29" i="1"/>
  <c r="BH20" i="2"/>
  <c r="BI17" i="2"/>
  <c r="AJ9" i="3"/>
  <c r="BA9" i="3"/>
  <c r="AP12" i="1"/>
  <c r="W12" i="1"/>
  <c r="U18" i="2"/>
  <c r="AH10" i="2"/>
  <c r="BA10" i="2"/>
  <c r="AG28" i="2"/>
  <c r="AB22" i="3"/>
  <c r="AC22" i="3"/>
  <c r="AD22" i="3"/>
  <c r="AG39" i="1"/>
  <c r="AV19" i="2"/>
  <c r="U19" i="2"/>
  <c r="AZ11" i="2"/>
  <c r="AG11" i="2"/>
  <c r="AF39" i="1"/>
  <c r="BL20" i="2"/>
  <c r="BD20" i="2"/>
  <c r="AJ20" i="2"/>
  <c r="AE38" i="2"/>
  <c r="BF19" i="2"/>
  <c r="AS19" i="2"/>
  <c r="AR17" i="2"/>
  <c r="AH17" i="2"/>
  <c r="AE35" i="2"/>
  <c r="AM16" i="2"/>
  <c r="U16" i="2"/>
  <c r="BD15" i="2"/>
  <c r="AG33" i="2"/>
  <c r="U14" i="2"/>
  <c r="U9" i="2"/>
  <c r="BK20" i="2"/>
  <c r="AR19" i="2"/>
  <c r="BD17" i="2"/>
  <c r="AG35" i="2"/>
  <c r="BJ20" i="2"/>
  <c r="BN19" i="2"/>
  <c r="BH13" i="2"/>
  <c r="AZ13" i="2"/>
  <c r="BD8" i="2"/>
  <c r="AK8" i="2"/>
  <c r="AE26" i="2"/>
  <c r="AB24" i="3"/>
  <c r="AC24" i="3"/>
  <c r="AD24" i="3"/>
  <c r="AN12" i="2"/>
  <c r="AG10" i="2"/>
  <c r="U3" i="2"/>
  <c r="AJ16" i="3"/>
  <c r="BA16" i="3"/>
  <c r="S13" i="3"/>
  <c r="AE4" i="3"/>
  <c r="AV4" i="3"/>
  <c r="AE20" i="3"/>
  <c r="AD19" i="3"/>
  <c r="S3" i="3"/>
  <c r="AC28" i="4"/>
  <c r="AN11" i="2"/>
  <c r="BB8" i="2"/>
  <c r="AG26" i="2"/>
  <c r="BC18" i="3"/>
  <c r="AO16" i="3"/>
  <c r="BF16" i="3"/>
  <c r="AG16" i="3"/>
  <c r="AX16" i="3"/>
  <c r="S8" i="3"/>
  <c r="AS18" i="3"/>
  <c r="BJ18" i="3"/>
  <c r="AK18" i="3"/>
  <c r="AB34" i="3"/>
  <c r="BB18" i="3"/>
  <c r="AN17" i="3"/>
  <c r="BE17" i="3"/>
  <c r="AF17" i="3"/>
  <c r="AW17" i="3"/>
  <c r="S6" i="3"/>
  <c r="BA11" i="2"/>
  <c r="AM17" i="3"/>
  <c r="BD17" i="3"/>
  <c r="AE17" i="3"/>
  <c r="AV17" i="3"/>
  <c r="S15" i="3"/>
  <c r="AE11" i="3"/>
  <c r="AV11" i="3"/>
  <c r="AL16" i="3"/>
  <c r="BC16" i="3"/>
  <c r="AN14" i="3"/>
  <c r="BE14" i="3"/>
  <c r="AF14" i="3"/>
  <c r="AW14" i="3"/>
  <c r="AL13" i="3"/>
  <c r="BC13" i="3"/>
  <c r="AI12" i="3"/>
  <c r="S12" i="3"/>
  <c r="AZ12" i="3"/>
  <c r="AD21" i="3"/>
  <c r="S5" i="3"/>
  <c r="S14" i="3"/>
  <c r="S9" i="3"/>
  <c r="AY11" i="3"/>
  <c r="Q11" i="4"/>
  <c r="AS10" i="4"/>
  <c r="AC24" i="4"/>
  <c r="AD10" i="4"/>
  <c r="Z24" i="4"/>
  <c r="AC17" i="4"/>
  <c r="Z17" i="4"/>
  <c r="AA17" i="4"/>
  <c r="AB17" i="4"/>
  <c r="O13" i="5"/>
  <c r="AJ19" i="10"/>
  <c r="BD14" i="3"/>
  <c r="AV14" i="3"/>
  <c r="BB10" i="3"/>
  <c r="AY8" i="3"/>
  <c r="AX16" i="4"/>
  <c r="AA24" i="4"/>
  <c r="AB24" i="4"/>
  <c r="Q10" i="4"/>
  <c r="AV9" i="3"/>
  <c r="AE25" i="3"/>
  <c r="AC18" i="4"/>
  <c r="Z18" i="4"/>
  <c r="AA18" i="4"/>
  <c r="AB18" i="4"/>
  <c r="AP6" i="5"/>
  <c r="AC6" i="5"/>
  <c r="BD18" i="3"/>
  <c r="AV18" i="3"/>
  <c r="BG17" i="3"/>
  <c r="AY17" i="3"/>
  <c r="BB14" i="3"/>
  <c r="BA13" i="3"/>
  <c r="AY12" i="3"/>
  <c r="AW8" i="3"/>
  <c r="AE24" i="3"/>
  <c r="AX6" i="3"/>
  <c r="AW5" i="3"/>
  <c r="AE21" i="3"/>
  <c r="AL15" i="4"/>
  <c r="AD15" i="4"/>
  <c r="Q14" i="4"/>
  <c r="AY13" i="4"/>
  <c r="AC27" i="4"/>
  <c r="AJ13" i="4"/>
  <c r="Q4" i="4"/>
  <c r="AD14" i="5"/>
  <c r="AQ14" i="5"/>
  <c r="AA21" i="5"/>
  <c r="AD13" i="4"/>
  <c r="Q13" i="4"/>
  <c r="AA23" i="4"/>
  <c r="AB23" i="4"/>
  <c r="Q9" i="4"/>
  <c r="AC7" i="4"/>
  <c r="Z12" i="6"/>
  <c r="AK12" i="6"/>
  <c r="BG16" i="3"/>
  <c r="AY16" i="3"/>
  <c r="AZ14" i="3"/>
  <c r="AW12" i="3"/>
  <c r="BB11" i="3"/>
  <c r="AX10" i="3"/>
  <c r="AV6" i="3"/>
  <c r="AW14" i="4"/>
  <c r="AH14" i="4"/>
  <c r="AG8" i="4"/>
  <c r="AV8" i="4"/>
  <c r="AC22" i="4"/>
  <c r="AC19" i="4"/>
  <c r="AX13" i="3"/>
  <c r="AE29" i="3"/>
  <c r="BA11" i="3"/>
  <c r="AW10" i="3"/>
  <c r="AZ9" i="3"/>
  <c r="AK16" i="4"/>
  <c r="AZ16" i="4"/>
  <c r="AC16" i="4"/>
  <c r="AR16" i="4"/>
  <c r="AC30" i="4"/>
  <c r="AT12" i="4"/>
  <c r="AC26" i="4"/>
  <c r="AE12" i="4"/>
  <c r="AT11" i="4"/>
  <c r="AE11" i="4"/>
  <c r="AA25" i="4"/>
  <c r="Z19" i="4"/>
  <c r="AA19" i="4"/>
  <c r="AB19" i="4"/>
  <c r="Q5" i="4"/>
  <c r="O11" i="5"/>
  <c r="X23" i="5"/>
  <c r="Y23" i="5"/>
  <c r="Z23" i="5"/>
  <c r="Y19" i="5"/>
  <c r="Z19" i="5"/>
  <c r="AX12" i="4"/>
  <c r="AY11" i="4"/>
  <c r="AE8" i="4"/>
  <c r="Q8" i="4"/>
  <c r="AK14" i="5"/>
  <c r="AX14" i="5"/>
  <c r="AC14" i="5"/>
  <c r="X26" i="5"/>
  <c r="AP14" i="5"/>
  <c r="AA9" i="5"/>
  <c r="O7" i="5"/>
  <c r="AR11" i="10"/>
  <c r="AH21" i="10"/>
  <c r="BM11" i="10"/>
  <c r="AN8" i="10"/>
  <c r="AG18" i="10"/>
  <c r="BI8" i="10"/>
  <c r="X18" i="10"/>
  <c r="W6" i="10"/>
  <c r="V15" i="6"/>
  <c r="W15" i="6"/>
  <c r="M5" i="6"/>
  <c r="X15" i="6"/>
  <c r="AJ13" i="5"/>
  <c r="AW13" i="5"/>
  <c r="AB13" i="5"/>
  <c r="AO13" i="5"/>
  <c r="AD8" i="5"/>
  <c r="AQ8" i="5"/>
  <c r="AN6" i="5"/>
  <c r="AA6" i="5"/>
  <c r="AU10" i="10"/>
  <c r="BP10" i="10"/>
  <c r="AM10" i="10"/>
  <c r="BH10" i="10"/>
  <c r="AG16" i="10"/>
  <c r="AH16" i="10"/>
  <c r="AI16" i="10"/>
  <c r="AI13" i="10"/>
  <c r="M8" i="6"/>
  <c r="AD6" i="4"/>
  <c r="AB12" i="5"/>
  <c r="AG19" i="10"/>
  <c r="W9" i="10"/>
  <c r="AH19" i="10"/>
  <c r="AI19" i="10"/>
  <c r="X17" i="10"/>
  <c r="AG14" i="4"/>
  <c r="AA28" i="4"/>
  <c r="AC6" i="4"/>
  <c r="AH12" i="5"/>
  <c r="AU12" i="5"/>
  <c r="AA24" i="5"/>
  <c r="AO8" i="5"/>
  <c r="AA20" i="5"/>
  <c r="AB8" i="5"/>
  <c r="O4" i="5"/>
  <c r="BE11" i="10"/>
  <c r="AI13" i="4"/>
  <c r="AB27" i="4"/>
  <c r="AK12" i="4"/>
  <c r="AC12" i="4"/>
  <c r="AT14" i="5"/>
  <c r="AG14" i="5"/>
  <c r="AA10" i="5"/>
  <c r="AN10" i="5"/>
  <c r="AA22" i="5"/>
  <c r="AV12" i="10"/>
  <c r="BQ12" i="10"/>
  <c r="AN12" i="10"/>
  <c r="BI12" i="10"/>
  <c r="X25" i="5"/>
  <c r="AV13" i="5"/>
  <c r="AP9" i="5"/>
  <c r="Z15" i="5"/>
  <c r="AB12" i="6"/>
  <c r="AM12" i="6"/>
  <c r="AM11" i="6"/>
  <c r="Z11" i="6"/>
  <c r="AK11" i="6"/>
  <c r="Y14" i="6"/>
  <c r="AA5" i="5"/>
  <c r="BF10" i="10"/>
  <c r="W8" i="10"/>
  <c r="AF13" i="5"/>
  <c r="Y25" i="5"/>
  <c r="AE10" i="5"/>
  <c r="AQ9" i="5"/>
  <c r="AB5" i="5"/>
  <c r="AW11" i="10"/>
  <c r="BG5" i="10"/>
  <c r="X14" i="10"/>
  <c r="X13" i="10"/>
  <c r="AA10" i="6"/>
  <c r="AL10" i="6"/>
  <c r="Y13" i="6"/>
  <c r="AH13" i="10"/>
  <c r="W3" i="10"/>
  <c r="V22" i="6"/>
  <c r="X22" i="6"/>
  <c r="V21" i="6"/>
  <c r="M11" i="6"/>
  <c r="Y10" i="6"/>
  <c r="AJ10" i="6"/>
  <c r="AM8" i="6"/>
  <c r="AB8" i="6"/>
  <c r="V13" i="6"/>
  <c r="W13" i="6"/>
  <c r="X13" i="6"/>
  <c r="AA6" i="6"/>
  <c r="V16" i="6"/>
  <c r="AL6" i="6"/>
  <c r="Y16" i="6"/>
  <c r="Y15" i="6"/>
  <c r="M4" i="6"/>
  <c r="V14" i="6"/>
  <c r="W14" i="6"/>
  <c r="X14" i="6"/>
  <c r="M3" i="6"/>
  <c r="X22" i="10"/>
  <c r="AQ11" i="10"/>
  <c r="BO9" i="10"/>
  <c r="X19" i="10"/>
  <c r="AJ5" i="10"/>
  <c r="Y9" i="6"/>
  <c r="AJ9" i="6"/>
  <c r="Y19" i="6"/>
  <c r="Y18" i="6"/>
  <c r="AT12" i="10"/>
  <c r="AH18" i="10"/>
  <c r="AI18" i="10"/>
  <c r="AJ17" i="10"/>
  <c r="V18" i="6"/>
  <c r="W18" i="6"/>
  <c r="X18" i="6"/>
  <c r="Z7" i="6"/>
  <c r="AY11" i="10"/>
  <c r="AO11" i="10"/>
  <c r="AG21" i="10"/>
  <c r="AJ10" i="10"/>
  <c r="AL7" i="10"/>
  <c r="AI17" i="10"/>
  <c r="BH6" i="10"/>
  <c r="X16" i="10"/>
  <c r="AE11" i="6"/>
  <c r="X21" i="6"/>
  <c r="AD9" i="6"/>
  <c r="AR12" i="6"/>
  <c r="AJ12" i="6"/>
  <c r="Y22" i="6"/>
  <c r="AK10" i="6"/>
  <c r="AJ11" i="6"/>
  <c r="W10" i="9"/>
  <c r="L5" i="13"/>
  <c r="T7" i="11"/>
  <c r="S15" i="11"/>
  <c r="T8" i="11"/>
  <c r="S16" i="11"/>
  <c r="AD26" i="3"/>
  <c r="AB26" i="3"/>
  <c r="AC26" i="3"/>
  <c r="AG20" i="10"/>
  <c r="W10" i="10"/>
  <c r="AI20" i="10"/>
  <c r="AH20" i="10"/>
  <c r="W21" i="6"/>
  <c r="AA26" i="4"/>
  <c r="AB26" i="4"/>
  <c r="Q12" i="4"/>
  <c r="Z26" i="4"/>
  <c r="Z25" i="5"/>
  <c r="W11" i="10"/>
  <c r="AB29" i="3"/>
  <c r="AC29" i="3"/>
  <c r="AD29" i="3"/>
  <c r="AE27" i="3"/>
  <c r="AD34" i="2"/>
  <c r="AF33" i="1"/>
  <c r="AG33" i="1"/>
  <c r="W13" i="1"/>
  <c r="AH33" i="1"/>
  <c r="AG40" i="1"/>
  <c r="AI38" i="1"/>
  <c r="AF26" i="2"/>
  <c r="I4" i="8"/>
  <c r="J3" i="8"/>
  <c r="M9" i="8"/>
  <c r="T10" i="8"/>
  <c r="U10" i="8"/>
  <c r="V10" i="8"/>
  <c r="Z12" i="12"/>
  <c r="O6" i="12"/>
  <c r="X12" i="12"/>
  <c r="Y12" i="12"/>
  <c r="X11" i="12"/>
  <c r="Y11" i="12"/>
  <c r="Z11" i="12"/>
  <c r="AA13" i="12"/>
  <c r="V15" i="7"/>
  <c r="Z13" i="12"/>
  <c r="X13" i="12"/>
  <c r="AD15" i="11"/>
  <c r="AG38" i="2"/>
  <c r="AF38" i="2"/>
  <c r="AF38" i="1"/>
  <c r="AG38" i="1"/>
  <c r="W18" i="1"/>
  <c r="AH38" i="1"/>
  <c r="O4" i="12"/>
  <c r="P4" i="12"/>
  <c r="Y10" i="12"/>
  <c r="Z10" i="12"/>
  <c r="X10" i="12"/>
  <c r="AH41" i="1"/>
  <c r="X14" i="12"/>
  <c r="Z14" i="12"/>
  <c r="O8" i="12"/>
  <c r="Y14" i="12"/>
  <c r="AD12" i="11"/>
  <c r="AC12" i="11"/>
  <c r="S4" i="11"/>
  <c r="AE12" i="11"/>
  <c r="X10" i="13"/>
  <c r="V19" i="6"/>
  <c r="W19" i="6"/>
  <c r="X19" i="6"/>
  <c r="M9" i="6"/>
  <c r="Z20" i="5"/>
  <c r="X20" i="5"/>
  <c r="Y20" i="5"/>
  <c r="AA30" i="4"/>
  <c r="AB30" i="4"/>
  <c r="Q16" i="4"/>
  <c r="Z30" i="4"/>
  <c r="W5" i="10"/>
  <c r="AG15" i="10"/>
  <c r="AH15" i="10"/>
  <c r="AI15" i="10"/>
  <c r="R13" i="4"/>
  <c r="S27" i="4"/>
  <c r="AA26" i="5"/>
  <c r="AB28" i="4"/>
  <c r="Z26" i="5"/>
  <c r="AB25" i="4"/>
  <c r="Z28" i="4"/>
  <c r="AB30" i="3"/>
  <c r="AC30" i="3"/>
  <c r="AD30" i="3"/>
  <c r="Z25" i="4"/>
  <c r="AF28" i="1"/>
  <c r="W8" i="1"/>
  <c r="X13" i="1"/>
  <c r="AG28" i="1"/>
  <c r="AH28" i="1"/>
  <c r="AD35" i="2"/>
  <c r="AD38" i="2"/>
  <c r="W14" i="1"/>
  <c r="AG42" i="1"/>
  <c r="AH34" i="1"/>
  <c r="P10" i="12"/>
  <c r="AA10" i="12"/>
  <c r="I6" i="8"/>
  <c r="J6" i="8"/>
  <c r="AA14" i="12"/>
  <c r="P14" i="12"/>
  <c r="X14" i="7"/>
  <c r="X18" i="7"/>
  <c r="P12" i="12"/>
  <c r="AB32" i="3"/>
  <c r="AC32" i="3"/>
  <c r="AD32" i="3"/>
  <c r="W20" i="1"/>
  <c r="AH40" i="1"/>
  <c r="M6" i="6"/>
  <c r="W16" i="6"/>
  <c r="AJ18" i="10"/>
  <c r="O10" i="5"/>
  <c r="X22" i="5"/>
  <c r="Y22" i="5"/>
  <c r="Z22" i="5"/>
  <c r="O6" i="5"/>
  <c r="X18" i="5"/>
  <c r="Y18" i="5"/>
  <c r="Z18" i="5"/>
  <c r="AI21" i="10"/>
  <c r="Y26" i="5"/>
  <c r="AE33" i="3"/>
  <c r="AH30" i="1"/>
  <c r="G5" i="9"/>
  <c r="U9" i="9"/>
  <c r="T9" i="9"/>
  <c r="V9" i="9"/>
  <c r="AG32" i="1"/>
  <c r="U20" i="2"/>
  <c r="AG34" i="1"/>
  <c r="L6" i="13"/>
  <c r="O10" i="13"/>
  <c r="AI34" i="1"/>
  <c r="AH36" i="1"/>
  <c r="W16" i="1"/>
  <c r="X4" i="1"/>
  <c r="Y24" i="1"/>
  <c r="Q9" i="13"/>
  <c r="W9" i="1"/>
  <c r="O5" i="12"/>
  <c r="P8" i="12"/>
  <c r="V12" i="8"/>
  <c r="U7" i="2"/>
  <c r="V17" i="2"/>
  <c r="AD25" i="2"/>
  <c r="AF25" i="2"/>
  <c r="AE25" i="2"/>
  <c r="U10" i="9"/>
  <c r="G6" i="9"/>
  <c r="T10" i="9"/>
  <c r="V10" i="9"/>
  <c r="K6" i="7"/>
  <c r="V18" i="7"/>
  <c r="T13" i="8"/>
  <c r="U13" i="8"/>
  <c r="V13" i="8"/>
  <c r="I7" i="8"/>
  <c r="AF14" i="11"/>
  <c r="T14" i="11"/>
  <c r="O8" i="5"/>
  <c r="AE28" i="3"/>
  <c r="X16" i="6"/>
  <c r="V17" i="6"/>
  <c r="M7" i="6"/>
  <c r="W17" i="6"/>
  <c r="X17" i="6"/>
  <c r="X20" i="10"/>
  <c r="AJ20" i="10"/>
  <c r="AJ22" i="10"/>
  <c r="X21" i="10"/>
  <c r="AJ21" i="10"/>
  <c r="AA18" i="5"/>
  <c r="O14" i="5"/>
  <c r="AA29" i="4"/>
  <c r="AB29" i="4"/>
  <c r="Z29" i="4"/>
  <c r="Q15" i="4"/>
  <c r="S17" i="3"/>
  <c r="AB33" i="3"/>
  <c r="AC33" i="3"/>
  <c r="AD33" i="3"/>
  <c r="S10" i="3"/>
  <c r="T8" i="3"/>
  <c r="U24" i="3"/>
  <c r="U10" i="2"/>
  <c r="AD28" i="2"/>
  <c r="AF28" i="2"/>
  <c r="AE28" i="2"/>
  <c r="AC34" i="3"/>
  <c r="X19" i="1"/>
  <c r="Y39" i="1"/>
  <c r="U8" i="2"/>
  <c r="AH37" i="1"/>
  <c r="AD34" i="3"/>
  <c r="AF32" i="1"/>
  <c r="AF37" i="1"/>
  <c r="U17" i="2"/>
  <c r="AF42" i="1"/>
  <c r="AG30" i="2"/>
  <c r="AH32" i="1"/>
  <c r="AI39" i="1"/>
  <c r="J5" i="8"/>
  <c r="M11" i="8"/>
  <c r="AI36" i="1"/>
  <c r="T14" i="8"/>
  <c r="U14" i="8"/>
  <c r="V14" i="8"/>
  <c r="I8" i="8"/>
  <c r="U12" i="8"/>
  <c r="V14" i="7"/>
  <c r="AF13" i="11"/>
  <c r="T13" i="11"/>
  <c r="AF18" i="11"/>
  <c r="K10" i="7"/>
  <c r="L10" i="7"/>
  <c r="O9" i="5"/>
  <c r="P9" i="5"/>
  <c r="X21" i="5"/>
  <c r="Y21" i="5"/>
  <c r="Z21" i="5"/>
  <c r="Z21" i="4"/>
  <c r="AA21" i="4"/>
  <c r="AB21" i="4"/>
  <c r="Q7" i="4"/>
  <c r="R7" i="4"/>
  <c r="S11" i="3"/>
  <c r="AC27" i="3"/>
  <c r="AD27" i="3"/>
  <c r="AB27" i="3"/>
  <c r="Y21" i="6"/>
  <c r="AJ16" i="10"/>
  <c r="Y20" i="6"/>
  <c r="X15" i="10"/>
  <c r="AJ15" i="10"/>
  <c r="O5" i="5"/>
  <c r="X17" i="5"/>
  <c r="Y17" i="5"/>
  <c r="Z17" i="5"/>
  <c r="AG22" i="10"/>
  <c r="AH22" i="10"/>
  <c r="AI22" i="10"/>
  <c r="R6" i="4"/>
  <c r="Z20" i="4"/>
  <c r="AA20" i="4"/>
  <c r="AB20" i="4"/>
  <c r="Q6" i="4"/>
  <c r="R12" i="4"/>
  <c r="W12" i="10"/>
  <c r="AC25" i="4"/>
  <c r="AE26" i="3"/>
  <c r="AA27" i="4"/>
  <c r="Z27" i="4"/>
  <c r="AE30" i="3"/>
  <c r="AG31" i="2"/>
  <c r="S18" i="3"/>
  <c r="S16" i="3"/>
  <c r="U11" i="2"/>
  <c r="AD29" i="2"/>
  <c r="AF29" i="2"/>
  <c r="AE29" i="2"/>
  <c r="AA8" i="13"/>
  <c r="Q8" i="13"/>
  <c r="AG37" i="2"/>
  <c r="AG29" i="1"/>
  <c r="W22" i="1"/>
  <c r="U12" i="2"/>
  <c r="AD30" i="2"/>
  <c r="AF30" i="2"/>
  <c r="AE30" i="2"/>
  <c r="AG41" i="1"/>
  <c r="AI37" i="1"/>
  <c r="W10" i="1"/>
  <c r="P11" i="12"/>
  <c r="O9" i="13"/>
  <c r="AE13" i="11"/>
  <c r="S5" i="11"/>
  <c r="T5" i="11"/>
  <c r="AC13" i="11"/>
  <c r="AD13" i="11"/>
  <c r="AD18" i="11"/>
  <c r="AE18" i="11"/>
  <c r="S10" i="11"/>
  <c r="L7" i="7"/>
  <c r="O15" i="7"/>
  <c r="AD16" i="11"/>
  <c r="T17" i="11"/>
  <c r="AF17" i="11"/>
  <c r="AF16" i="11"/>
  <c r="AG17" i="10"/>
  <c r="W7" i="10"/>
  <c r="X11" i="10"/>
  <c r="AH17" i="10"/>
  <c r="AA25" i="5"/>
  <c r="AD31" i="2"/>
  <c r="AF31" i="2"/>
  <c r="AE31" i="2"/>
  <c r="V20" i="6"/>
  <c r="W20" i="6"/>
  <c r="X20" i="6"/>
  <c r="M10" i="6"/>
  <c r="N3" i="6"/>
  <c r="O13" i="6"/>
  <c r="N10" i="6"/>
  <c r="X24" i="5"/>
  <c r="Y24" i="5"/>
  <c r="Z24" i="5"/>
  <c r="O12" i="5"/>
  <c r="P5" i="5"/>
  <c r="Z22" i="4"/>
  <c r="AA22" i="4"/>
  <c r="AB22" i="4"/>
  <c r="AE22" i="3"/>
  <c r="W22" i="6"/>
  <c r="M12" i="6"/>
  <c r="R15" i="4"/>
  <c r="AE34" i="3"/>
  <c r="R10" i="4"/>
  <c r="S24" i="4"/>
  <c r="AB28" i="3"/>
  <c r="AD28" i="3"/>
  <c r="AC28" i="3"/>
  <c r="AE32" i="3"/>
  <c r="S4" i="3"/>
  <c r="T12" i="3"/>
  <c r="U28" i="3"/>
  <c r="AD20" i="3"/>
  <c r="AB20" i="3"/>
  <c r="AC20" i="3"/>
  <c r="AG29" i="2"/>
  <c r="AC25" i="3"/>
  <c r="AD25" i="3"/>
  <c r="AB25" i="3"/>
  <c r="W17" i="1"/>
  <c r="AD37" i="2"/>
  <c r="AF37" i="2"/>
  <c r="AE37" i="2"/>
  <c r="AF29" i="1"/>
  <c r="AI40" i="1"/>
  <c r="U8" i="9"/>
  <c r="G4" i="9"/>
  <c r="H4" i="9"/>
  <c r="T8" i="9"/>
  <c r="V8" i="9"/>
  <c r="W21" i="1"/>
  <c r="Y14" i="7"/>
  <c r="L3" i="13"/>
  <c r="O7" i="13"/>
  <c r="O8" i="13"/>
  <c r="L4" i="13"/>
  <c r="S6" i="11"/>
  <c r="S9" i="11"/>
  <c r="AD17" i="11"/>
  <c r="AE17" i="11"/>
  <c r="T9" i="11"/>
  <c r="AC17" i="11"/>
  <c r="AE14" i="11"/>
  <c r="J8" i="8"/>
  <c r="H5" i="9"/>
  <c r="M9" i="9"/>
  <c r="C15" i="8"/>
  <c r="A14" i="13"/>
  <c r="M6" i="13"/>
  <c r="C14" i="13"/>
  <c r="C44" i="3"/>
  <c r="C59" i="1"/>
  <c r="A11" i="13"/>
  <c r="M3" i="13"/>
  <c r="C11" i="13"/>
  <c r="C44" i="1"/>
  <c r="C24" i="11"/>
  <c r="C23" i="6"/>
  <c r="C38" i="4"/>
  <c r="C41" i="4"/>
  <c r="C23" i="11"/>
  <c r="C40" i="3"/>
  <c r="C23" i="7"/>
  <c r="N6" i="6"/>
  <c r="O16" i="6"/>
  <c r="X20" i="1"/>
  <c r="V10" i="2"/>
  <c r="S29" i="4"/>
  <c r="X15" i="1"/>
  <c r="Y35" i="1"/>
  <c r="X11" i="1"/>
  <c r="Y31" i="1"/>
  <c r="O14" i="12"/>
  <c r="L4" i="7"/>
  <c r="O12" i="7"/>
  <c r="C17" i="8"/>
  <c r="L8" i="7"/>
  <c r="O16" i="7"/>
  <c r="P4" i="5"/>
  <c r="Q16" i="5"/>
  <c r="Q17" i="5"/>
  <c r="P3" i="5"/>
  <c r="Q15" i="5"/>
  <c r="P7" i="5"/>
  <c r="Q19" i="5"/>
  <c r="P13" i="5"/>
  <c r="Q25" i="5"/>
  <c r="P11" i="5"/>
  <c r="Q23" i="5"/>
  <c r="M14" i="8"/>
  <c r="W28" i="2"/>
  <c r="V7" i="2"/>
  <c r="T5" i="3"/>
  <c r="U21" i="3"/>
  <c r="N5" i="6"/>
  <c r="O15" i="6"/>
  <c r="X3" i="1"/>
  <c r="Y23" i="1"/>
  <c r="X8" i="10"/>
  <c r="W18" i="10"/>
  <c r="X12" i="10"/>
  <c r="X4" i="10"/>
  <c r="W14" i="10"/>
  <c r="X9" i="10"/>
  <c r="W19" i="10"/>
  <c r="X6" i="10"/>
  <c r="W16" i="10"/>
  <c r="X3" i="10"/>
  <c r="W13" i="10"/>
  <c r="X7" i="10"/>
  <c r="Y33" i="1"/>
  <c r="N8" i="6"/>
  <c r="O18" i="6"/>
  <c r="R9" i="4"/>
  <c r="S23" i="4"/>
  <c r="P12" i="5"/>
  <c r="W25" i="2"/>
  <c r="V14" i="2"/>
  <c r="W32" i="2"/>
  <c r="V4" i="2"/>
  <c r="W22" i="2"/>
  <c r="V16" i="2"/>
  <c r="W34" i="2"/>
  <c r="V19" i="2"/>
  <c r="W37" i="2"/>
  <c r="L3" i="7"/>
  <c r="O11" i="7"/>
  <c r="S13" i="11"/>
  <c r="W22" i="10"/>
  <c r="U27" i="3"/>
  <c r="X9" i="1"/>
  <c r="Y29" i="1"/>
  <c r="J7" i="8"/>
  <c r="V6" i="2"/>
  <c r="W24" i="2"/>
  <c r="V3" i="2"/>
  <c r="W21" i="2"/>
  <c r="T7" i="3"/>
  <c r="U23" i="3"/>
  <c r="P10" i="5"/>
  <c r="Q22" i="5"/>
  <c r="V15" i="2"/>
  <c r="W33" i="2"/>
  <c r="N12" i="6"/>
  <c r="O10" i="12"/>
  <c r="P3" i="12"/>
  <c r="O9" i="12"/>
  <c r="P5" i="12"/>
  <c r="X14" i="1"/>
  <c r="Y34" i="1"/>
  <c r="J4" i="8"/>
  <c r="W17" i="10"/>
  <c r="U26" i="3"/>
  <c r="V20" i="2"/>
  <c r="W38" i="2"/>
  <c r="O20" i="6"/>
  <c r="T4" i="3"/>
  <c r="S20" i="4"/>
  <c r="R3" i="4"/>
  <c r="S17" i="4"/>
  <c r="S13" i="4"/>
  <c r="T11" i="3"/>
  <c r="W35" i="2"/>
  <c r="V9" i="2"/>
  <c r="W27" i="2"/>
  <c r="Q26" i="5"/>
  <c r="X10" i="1"/>
  <c r="Y30" i="1"/>
  <c r="Y40" i="1"/>
  <c r="X8" i="1"/>
  <c r="N4" i="6"/>
  <c r="O14" i="6"/>
  <c r="A23" i="6"/>
  <c r="S12" i="11"/>
  <c r="T3" i="11"/>
  <c r="S11" i="11"/>
  <c r="T10" i="11"/>
  <c r="M10" i="8"/>
  <c r="K3" i="8"/>
  <c r="P8" i="5"/>
  <c r="Q20" i="5"/>
  <c r="V18" i="2"/>
  <c r="W36" i="2"/>
  <c r="Q24" i="5"/>
  <c r="T6" i="11"/>
  <c r="S14" i="11"/>
  <c r="S18" i="11"/>
  <c r="A13" i="13"/>
  <c r="M5" i="13"/>
  <c r="C13" i="13"/>
  <c r="X17" i="1"/>
  <c r="H6" i="9"/>
  <c r="M10" i="9"/>
  <c r="X21" i="1"/>
  <c r="Y41" i="1"/>
  <c r="V8" i="2"/>
  <c r="W26" i="2"/>
  <c r="P6" i="5"/>
  <c r="V5" i="2"/>
  <c r="W23" i="2"/>
  <c r="X5" i="10"/>
  <c r="W15" i="10"/>
  <c r="R16" i="4"/>
  <c r="S30" i="4"/>
  <c r="P6" i="12"/>
  <c r="R11" i="4"/>
  <c r="S25" i="4"/>
  <c r="S26" i="4"/>
  <c r="X10" i="10"/>
  <c r="W20" i="10"/>
  <c r="V13" i="2"/>
  <c r="W31" i="2"/>
  <c r="M8" i="9"/>
  <c r="H3" i="9"/>
  <c r="M7" i="9"/>
  <c r="S17" i="11"/>
  <c r="U20" i="3"/>
  <c r="T14" i="3"/>
  <c r="U30" i="3"/>
  <c r="T16" i="3"/>
  <c r="T9" i="3"/>
  <c r="U25" i="3"/>
  <c r="T13" i="3"/>
  <c r="U29" i="3"/>
  <c r="T10" i="3"/>
  <c r="T3" i="3"/>
  <c r="U19" i="3"/>
  <c r="T6" i="3"/>
  <c r="U22" i="3"/>
  <c r="O22" i="6"/>
  <c r="X16" i="1"/>
  <c r="Y36" i="1"/>
  <c r="V12" i="2"/>
  <c r="W30" i="2"/>
  <c r="X12" i="1"/>
  <c r="Y32" i="1"/>
  <c r="V11" i="2"/>
  <c r="W29" i="2"/>
  <c r="S21" i="4"/>
  <c r="Q21" i="5"/>
  <c r="T17" i="3"/>
  <c r="R4" i="4"/>
  <c r="S18" i="4"/>
  <c r="X5" i="1"/>
  <c r="Y25" i="1"/>
  <c r="X22" i="1"/>
  <c r="Y42" i="1"/>
  <c r="T18" i="3"/>
  <c r="U34" i="3"/>
  <c r="Q18" i="5"/>
  <c r="Y28" i="1"/>
  <c r="N9" i="6"/>
  <c r="O19" i="6"/>
  <c r="X7" i="1"/>
  <c r="Y27" i="1"/>
  <c r="O12" i="12"/>
  <c r="X6" i="1"/>
  <c r="Y26" i="1"/>
  <c r="R14" i="4"/>
  <c r="S28" i="4"/>
  <c r="P14" i="5"/>
  <c r="R5" i="4"/>
  <c r="S19" i="4"/>
  <c r="M4" i="13"/>
  <c r="A12" i="13"/>
  <c r="C12" i="13"/>
  <c r="F12" i="13"/>
  <c r="O18" i="7"/>
  <c r="L5" i="7"/>
  <c r="O13" i="7"/>
  <c r="P7" i="12"/>
  <c r="O13" i="12"/>
  <c r="Y37" i="1"/>
  <c r="N11" i="6"/>
  <c r="O21" i="6"/>
  <c r="U32" i="3"/>
  <c r="R8" i="4"/>
  <c r="S22" i="4"/>
  <c r="U33" i="3"/>
  <c r="M13" i="8"/>
  <c r="L9" i="7"/>
  <c r="O17" i="7"/>
  <c r="L6" i="7"/>
  <c r="O14" i="7"/>
  <c r="O11" i="12"/>
  <c r="T15" i="3"/>
  <c r="U31" i="3"/>
  <c r="M12" i="8"/>
  <c r="T4" i="11"/>
  <c r="X18" i="1"/>
  <c r="Y38" i="1"/>
  <c r="W21" i="10"/>
  <c r="N7" i="6"/>
  <c r="O17" i="6"/>
  <c r="A44" i="1"/>
  <c r="C61" i="1"/>
  <c r="A61" i="1"/>
  <c r="Y21" i="1"/>
  <c r="U6" i="11"/>
  <c r="C22" i="11"/>
  <c r="A22" i="11"/>
  <c r="C22" i="7"/>
  <c r="M6" i="7"/>
  <c r="A22" i="7"/>
  <c r="M7" i="7"/>
  <c r="I6" i="9"/>
  <c r="A14" i="9"/>
  <c r="C14" i="9"/>
  <c r="Q8" i="5"/>
  <c r="A32" i="5"/>
  <c r="C32" i="5"/>
  <c r="C50" i="1"/>
  <c r="Y10" i="1"/>
  <c r="A50" i="1"/>
  <c r="C49" i="1"/>
  <c r="Y9" i="1"/>
  <c r="A49" i="1"/>
  <c r="W8" i="2"/>
  <c r="A44" i="2"/>
  <c r="C44" i="2"/>
  <c r="O7" i="6"/>
  <c r="A27" i="6"/>
  <c r="C27" i="6"/>
  <c r="Y14" i="1"/>
  <c r="C54" i="1"/>
  <c r="A54" i="1"/>
  <c r="C62" i="1"/>
  <c r="A62" i="1"/>
  <c r="Y22" i="1"/>
  <c r="C58" i="1"/>
  <c r="Y18" i="1"/>
  <c r="A58" i="1"/>
  <c r="A40" i="3"/>
  <c r="U18" i="3"/>
  <c r="C50" i="3"/>
  <c r="A50" i="3"/>
  <c r="C30" i="10"/>
  <c r="A30" i="10"/>
  <c r="Y10" i="10"/>
  <c r="C56" i="1"/>
  <c r="Y16" i="1"/>
  <c r="A56" i="1"/>
  <c r="O9" i="6"/>
  <c r="A29" i="6"/>
  <c r="C29" i="6"/>
  <c r="C25" i="10"/>
  <c r="Y5" i="10"/>
  <c r="A25" i="10"/>
  <c r="Q10" i="5"/>
  <c r="A34" i="5"/>
  <c r="C34" i="5"/>
  <c r="O6" i="6"/>
  <c r="A26" i="6"/>
  <c r="C26" i="6"/>
  <c r="O3" i="6"/>
  <c r="W12" i="2"/>
  <c r="A48" i="2"/>
  <c r="C48" i="2"/>
  <c r="S16" i="4"/>
  <c r="A44" i="4"/>
  <c r="C44" i="4"/>
  <c r="A56" i="2"/>
  <c r="C56" i="2"/>
  <c r="W20" i="2"/>
  <c r="A47" i="2"/>
  <c r="C47" i="2"/>
  <c r="W11" i="2"/>
  <c r="A23" i="7"/>
  <c r="O11" i="6"/>
  <c r="A31" i="6"/>
  <c r="C31" i="6"/>
  <c r="A39" i="4"/>
  <c r="C39" i="4"/>
  <c r="S11" i="4"/>
  <c r="S8" i="4"/>
  <c r="C36" i="4"/>
  <c r="A36" i="4"/>
  <c r="C46" i="1"/>
  <c r="Y6" i="1"/>
  <c r="A46" i="1"/>
  <c r="C52" i="1"/>
  <c r="Y12" i="1"/>
  <c r="A52" i="1"/>
  <c r="U9" i="3"/>
  <c r="C41" i="3"/>
  <c r="A41" i="3"/>
  <c r="O10" i="6"/>
  <c r="A30" i="6"/>
  <c r="C30" i="6"/>
  <c r="Q4" i="12"/>
  <c r="C16" i="12"/>
  <c r="A16" i="12"/>
  <c r="W4" i="2"/>
  <c r="A40" i="2"/>
  <c r="C40" i="2"/>
  <c r="C23" i="10"/>
  <c r="A23" i="10"/>
  <c r="Y3" i="10"/>
  <c r="C25" i="6"/>
  <c r="O5" i="6"/>
  <c r="A25" i="6"/>
  <c r="Q7" i="5"/>
  <c r="A31" i="5"/>
  <c r="C31" i="5"/>
  <c r="D24" i="6"/>
  <c r="D32" i="6"/>
  <c r="C45" i="1"/>
  <c r="A45" i="1"/>
  <c r="Y5" i="1"/>
  <c r="U15" i="3"/>
  <c r="C47" i="3"/>
  <c r="F47" i="3"/>
  <c r="A47" i="3"/>
  <c r="Q5" i="12"/>
  <c r="C17" i="12"/>
  <c r="A17" i="12"/>
  <c r="U16" i="3"/>
  <c r="C48" i="3"/>
  <c r="A48" i="3"/>
  <c r="C26" i="7"/>
  <c r="F26" i="7"/>
  <c r="M10" i="7"/>
  <c r="A26" i="7"/>
  <c r="Q6" i="12"/>
  <c r="C18" i="12"/>
  <c r="A18" i="12"/>
  <c r="S12" i="4"/>
  <c r="A40" i="4"/>
  <c r="C40" i="4"/>
  <c r="U10" i="11"/>
  <c r="C26" i="11"/>
  <c r="A26" i="11"/>
  <c r="U3" i="11"/>
  <c r="C19" i="11"/>
  <c r="F23" i="11"/>
  <c r="A19" i="11"/>
  <c r="Q14" i="5"/>
  <c r="A38" i="5"/>
  <c r="C38" i="5"/>
  <c r="A50" i="2"/>
  <c r="C50" i="2"/>
  <c r="W14" i="2"/>
  <c r="C26" i="10"/>
  <c r="A26" i="10"/>
  <c r="Y6" i="10"/>
  <c r="U5" i="3"/>
  <c r="C37" i="3"/>
  <c r="A37" i="3"/>
  <c r="Q3" i="5"/>
  <c r="C27" i="5"/>
  <c r="A27" i="5"/>
  <c r="C20" i="7"/>
  <c r="M4" i="7"/>
  <c r="A20" i="7"/>
  <c r="U7" i="11"/>
  <c r="F11" i="13"/>
  <c r="D11" i="13"/>
  <c r="D12" i="13"/>
  <c r="D13" i="13"/>
  <c r="D14" i="13"/>
  <c r="U12" i="3"/>
  <c r="C47" i="1"/>
  <c r="Y7" i="1"/>
  <c r="A47" i="1"/>
  <c r="U4" i="11"/>
  <c r="C20" i="11"/>
  <c r="A20" i="11"/>
  <c r="U10" i="3"/>
  <c r="C42" i="3"/>
  <c r="A42" i="3"/>
  <c r="C29" i="10"/>
  <c r="Y9" i="10"/>
  <c r="A29" i="10"/>
  <c r="C29" i="5"/>
  <c r="Q5" i="5"/>
  <c r="A29" i="5"/>
  <c r="S15" i="4"/>
  <c r="A43" i="4"/>
  <c r="C43" i="4"/>
  <c r="F14" i="13"/>
  <c r="C25" i="7"/>
  <c r="M9" i="7"/>
  <c r="A25" i="7"/>
  <c r="S4" i="4"/>
  <c r="C32" i="4"/>
  <c r="F32" i="4"/>
  <c r="A32" i="4"/>
  <c r="C32" i="6"/>
  <c r="O12" i="6"/>
  <c r="A32" i="6"/>
  <c r="U4" i="3"/>
  <c r="C36" i="3"/>
  <c r="A36" i="3"/>
  <c r="Q12" i="5"/>
  <c r="A36" i="5"/>
  <c r="C36" i="5"/>
  <c r="O4" i="6"/>
  <c r="A24" i="6"/>
  <c r="C24" i="6"/>
  <c r="D30" i="6"/>
  <c r="A53" i="2"/>
  <c r="W17" i="2"/>
  <c r="C53" i="2"/>
  <c r="C27" i="10"/>
  <c r="Y7" i="10"/>
  <c r="A27" i="10"/>
  <c r="C32" i="10"/>
  <c r="Y12" i="10"/>
  <c r="A32" i="10"/>
  <c r="C24" i="10"/>
  <c r="A24" i="10"/>
  <c r="Y4" i="10"/>
  <c r="A46" i="2"/>
  <c r="W10" i="2"/>
  <c r="C46" i="2"/>
  <c r="C28" i="5"/>
  <c r="A28" i="5"/>
  <c r="Q4" i="5"/>
  <c r="C51" i="1"/>
  <c r="F51" i="1"/>
  <c r="Y11" i="1"/>
  <c r="A51" i="1"/>
  <c r="A41" i="4"/>
  <c r="W15" i="2"/>
  <c r="A51" i="2"/>
  <c r="C51" i="2"/>
  <c r="F51" i="2"/>
  <c r="W7" i="2"/>
  <c r="A43" i="2"/>
  <c r="C43" i="2"/>
  <c r="Q8" i="12"/>
  <c r="C20" i="12"/>
  <c r="A20" i="12"/>
  <c r="O4" i="13"/>
  <c r="B7" i="13"/>
  <c r="B8" i="13"/>
  <c r="B9" i="13"/>
  <c r="B10" i="13"/>
  <c r="O6" i="13"/>
  <c r="O3" i="13"/>
  <c r="O5" i="13"/>
  <c r="Y11" i="10"/>
  <c r="C31" i="10"/>
  <c r="F31" i="10"/>
  <c r="A31" i="10"/>
  <c r="C38" i="3"/>
  <c r="U6" i="3"/>
  <c r="A38" i="3"/>
  <c r="U9" i="11"/>
  <c r="A25" i="11"/>
  <c r="C25" i="11"/>
  <c r="W18" i="2"/>
  <c r="A54" i="2"/>
  <c r="C54" i="2"/>
  <c r="U7" i="3"/>
  <c r="C39" i="3"/>
  <c r="A39" i="3"/>
  <c r="U5" i="11"/>
  <c r="A21" i="11"/>
  <c r="C21" i="11"/>
  <c r="F21" i="11"/>
  <c r="S9" i="4"/>
  <c r="A37" i="4"/>
  <c r="C37" i="4"/>
  <c r="A24" i="11"/>
  <c r="A59" i="1"/>
  <c r="U11" i="3"/>
  <c r="C43" i="3"/>
  <c r="A43" i="3"/>
  <c r="C57" i="1"/>
  <c r="Y17" i="1"/>
  <c r="A57" i="1"/>
  <c r="A33" i="5"/>
  <c r="Q9" i="5"/>
  <c r="C33" i="5"/>
  <c r="C60" i="1"/>
  <c r="A60" i="1"/>
  <c r="Y20" i="1"/>
  <c r="W3" i="2"/>
  <c r="A39" i="2"/>
  <c r="C39" i="2"/>
  <c r="M3" i="7"/>
  <c r="C19" i="7"/>
  <c r="A19" i="7"/>
  <c r="O8" i="6"/>
  <c r="C28" i="6"/>
  <c r="F28" i="6"/>
  <c r="A28" i="6"/>
  <c r="C28" i="10"/>
  <c r="A28" i="10"/>
  <c r="Y8" i="10"/>
  <c r="K8" i="8"/>
  <c r="C20" i="8"/>
  <c r="A20" i="8"/>
  <c r="M8" i="7"/>
  <c r="C24" i="7"/>
  <c r="A24" i="7"/>
  <c r="Y15" i="1"/>
  <c r="C55" i="1"/>
  <c r="A55" i="1"/>
  <c r="F38" i="4"/>
  <c r="U8" i="11"/>
  <c r="Y19" i="1"/>
  <c r="A15" i="8"/>
  <c r="U14" i="3"/>
  <c r="C46" i="3"/>
  <c r="A46" i="3"/>
  <c r="C19" i="8"/>
  <c r="D19" i="8"/>
  <c r="K7" i="8"/>
  <c r="A19" i="8"/>
  <c r="U3" i="3"/>
  <c r="C35" i="3"/>
  <c r="A35" i="3"/>
  <c r="S3" i="4"/>
  <c r="C31" i="4"/>
  <c r="F41" i="4"/>
  <c r="A31" i="4"/>
  <c r="Q7" i="12"/>
  <c r="C19" i="12"/>
  <c r="A19" i="12"/>
  <c r="S7" i="4"/>
  <c r="C35" i="4"/>
  <c r="A35" i="4"/>
  <c r="C12" i="9"/>
  <c r="I4" i="9"/>
  <c r="A12" i="9"/>
  <c r="F13" i="13"/>
  <c r="S6" i="4"/>
  <c r="C34" i="4"/>
  <c r="A34" i="4"/>
  <c r="W6" i="2"/>
  <c r="A42" i="2"/>
  <c r="C42" i="2"/>
  <c r="W19" i="2"/>
  <c r="A55" i="2"/>
  <c r="C55" i="2"/>
  <c r="C53" i="1"/>
  <c r="Y13" i="1"/>
  <c r="A53" i="1"/>
  <c r="Q11" i="5"/>
  <c r="A35" i="5"/>
  <c r="C35" i="5"/>
  <c r="A17" i="8"/>
  <c r="U8" i="3"/>
  <c r="S10" i="4"/>
  <c r="C8" i="13"/>
  <c r="E12" i="13"/>
  <c r="W9" i="2"/>
  <c r="A45" i="2"/>
  <c r="C45" i="2"/>
  <c r="S5" i="4"/>
  <c r="C33" i="4"/>
  <c r="A33" i="4"/>
  <c r="C48" i="1"/>
  <c r="Y8" i="1"/>
  <c r="A48" i="1"/>
  <c r="I3" i="9"/>
  <c r="C11" i="9"/>
  <c r="A11" i="9"/>
  <c r="C18" i="8"/>
  <c r="A18" i="8"/>
  <c r="K6" i="8"/>
  <c r="C49" i="3"/>
  <c r="U17" i="3"/>
  <c r="A49" i="3"/>
  <c r="M5" i="7"/>
  <c r="C21" i="7"/>
  <c r="A21" i="7"/>
  <c r="A42" i="4"/>
  <c r="C42" i="4"/>
  <c r="S14" i="4"/>
  <c r="Q6" i="5"/>
  <c r="A30" i="5"/>
  <c r="C30" i="5"/>
  <c r="U13" i="3"/>
  <c r="C45" i="3"/>
  <c r="A45" i="3"/>
  <c r="W13" i="2"/>
  <c r="A49" i="2"/>
  <c r="C49" i="2"/>
  <c r="W5" i="2"/>
  <c r="A41" i="2"/>
  <c r="C41" i="2"/>
  <c r="C16" i="8"/>
  <c r="K4" i="8"/>
  <c r="A16" i="8"/>
  <c r="Q3" i="12"/>
  <c r="C15" i="12"/>
  <c r="A15" i="12"/>
  <c r="A52" i="2"/>
  <c r="C52" i="2"/>
  <c r="W16" i="2"/>
  <c r="C43" i="1"/>
  <c r="F44" i="1"/>
  <c r="Y3" i="1"/>
  <c r="A43" i="1"/>
  <c r="A37" i="5"/>
  <c r="C37" i="5"/>
  <c r="F37" i="5"/>
  <c r="Q13" i="5"/>
  <c r="K5" i="8"/>
  <c r="A13" i="9"/>
  <c r="I5" i="9"/>
  <c r="C13" i="9"/>
  <c r="A23" i="11"/>
  <c r="A38" i="4"/>
  <c r="Y4" i="1"/>
  <c r="A44" i="3"/>
  <c r="D15" i="8"/>
  <c r="D16" i="8"/>
  <c r="M6" i="8"/>
  <c r="D17" i="8"/>
  <c r="F16" i="8"/>
  <c r="D20" i="8"/>
  <c r="M5" i="8"/>
  <c r="F14" i="9"/>
  <c r="C10" i="9"/>
  <c r="C27" i="4"/>
  <c r="E41" i="4"/>
  <c r="E44" i="1"/>
  <c r="C24" i="1"/>
  <c r="E23" i="11"/>
  <c r="C15" i="11"/>
  <c r="E37" i="5"/>
  <c r="C25" i="5"/>
  <c r="C21" i="10"/>
  <c r="E31" i="10"/>
  <c r="C18" i="7"/>
  <c r="E26" i="7"/>
  <c r="E14" i="9"/>
  <c r="F45" i="3"/>
  <c r="F33" i="4"/>
  <c r="F15" i="8"/>
  <c r="F52" i="2"/>
  <c r="F41" i="2"/>
  <c r="F21" i="7"/>
  <c r="F55" i="2"/>
  <c r="W12" i="3"/>
  <c r="W17" i="3"/>
  <c r="W6" i="3"/>
  <c r="W7" i="3"/>
  <c r="W5" i="3"/>
  <c r="W8" i="3"/>
  <c r="W11" i="3"/>
  <c r="W18" i="3"/>
  <c r="B19" i="3"/>
  <c r="B20" i="3"/>
  <c r="B21" i="3"/>
  <c r="B22" i="3"/>
  <c r="B23" i="3"/>
  <c r="B24" i="3"/>
  <c r="B25" i="3"/>
  <c r="B26" i="3"/>
  <c r="B27" i="3"/>
  <c r="B28" i="3"/>
  <c r="B29" i="3"/>
  <c r="W4" i="3"/>
  <c r="W9" i="3"/>
  <c r="W14" i="3"/>
  <c r="W15" i="3"/>
  <c r="W13" i="3"/>
  <c r="W10" i="3"/>
  <c r="W16" i="3"/>
  <c r="W3" i="3"/>
  <c r="B30" i="3"/>
  <c r="B31" i="3"/>
  <c r="B32" i="3"/>
  <c r="B33" i="3"/>
  <c r="B34" i="3"/>
  <c r="F24" i="7"/>
  <c r="Y9" i="2"/>
  <c r="Y12" i="2"/>
  <c r="Y6" i="2"/>
  <c r="Y15" i="2"/>
  <c r="Y8" i="2"/>
  <c r="Y13" i="2"/>
  <c r="Y3" i="2"/>
  <c r="Y4" i="2"/>
  <c r="Y5" i="2"/>
  <c r="Y10" i="2"/>
  <c r="Y11" i="2"/>
  <c r="Y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Y7" i="2"/>
  <c r="Y19" i="2"/>
  <c r="Y17" i="2"/>
  <c r="Y18" i="2"/>
  <c r="Y14" i="2"/>
  <c r="Y16" i="2"/>
  <c r="F54" i="2"/>
  <c r="F38" i="3"/>
  <c r="F36" i="5"/>
  <c r="F32" i="6"/>
  <c r="H11" i="13"/>
  <c r="P3" i="13"/>
  <c r="H12" i="13"/>
  <c r="P4" i="13"/>
  <c r="H13" i="13"/>
  <c r="P5" i="13"/>
  <c r="H14" i="13"/>
  <c r="P6" i="13"/>
  <c r="C7" i="13"/>
  <c r="E11" i="13"/>
  <c r="F26" i="11"/>
  <c r="D26" i="6"/>
  <c r="F46" i="1"/>
  <c r="F26" i="6"/>
  <c r="F25" i="10"/>
  <c r="B10" i="8"/>
  <c r="F22" i="7"/>
  <c r="B10" i="9"/>
  <c r="K5" i="9"/>
  <c r="B9" i="9"/>
  <c r="B8" i="9"/>
  <c r="K3" i="9"/>
  <c r="B7" i="9"/>
  <c r="K6" i="9"/>
  <c r="K4" i="9"/>
  <c r="E32" i="4"/>
  <c r="C18" i="4"/>
  <c r="E16" i="8"/>
  <c r="C10" i="8"/>
  <c r="F18" i="8"/>
  <c r="F53" i="1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F35" i="3"/>
  <c r="F30" i="5"/>
  <c r="F11" i="9"/>
  <c r="D13" i="9"/>
  <c r="D12" i="9"/>
  <c r="D11" i="9"/>
  <c r="D14" i="9"/>
  <c r="F45" i="2"/>
  <c r="C9" i="13"/>
  <c r="E13" i="13"/>
  <c r="F19" i="12"/>
  <c r="E28" i="6"/>
  <c r="C18" i="6"/>
  <c r="F57" i="1"/>
  <c r="F27" i="10"/>
  <c r="F43" i="4"/>
  <c r="F29" i="10"/>
  <c r="F37" i="3"/>
  <c r="F38" i="5"/>
  <c r="F23" i="6"/>
  <c r="D25" i="6"/>
  <c r="F41" i="3"/>
  <c r="F44" i="4"/>
  <c r="F29" i="6"/>
  <c r="B9" i="8"/>
  <c r="F54" i="1"/>
  <c r="F36" i="4"/>
  <c r="F22" i="11"/>
  <c r="D18" i="8"/>
  <c r="D19" i="12"/>
  <c r="D16" i="12"/>
  <c r="D18" i="12"/>
  <c r="F15" i="12"/>
  <c r="D17" i="12"/>
  <c r="D20" i="12"/>
  <c r="D15" i="12"/>
  <c r="F49" i="2"/>
  <c r="F42" i="2"/>
  <c r="F19" i="8"/>
  <c r="F40" i="3"/>
  <c r="F20" i="8"/>
  <c r="F60" i="1"/>
  <c r="F43" i="3"/>
  <c r="F25" i="11"/>
  <c r="F24" i="10"/>
  <c r="F42" i="3"/>
  <c r="D31" i="6"/>
  <c r="D23" i="6"/>
  <c r="F25" i="6"/>
  <c r="F16" i="12"/>
  <c r="F34" i="5"/>
  <c r="M3" i="8"/>
  <c r="F27" i="6"/>
  <c r="F49" i="1"/>
  <c r="F35" i="5"/>
  <c r="C33" i="2"/>
  <c r="E51" i="2"/>
  <c r="F47" i="1"/>
  <c r="F40" i="4"/>
  <c r="B11" i="12"/>
  <c r="B13" i="12"/>
  <c r="B14" i="12"/>
  <c r="S5" i="12"/>
  <c r="S4" i="12"/>
  <c r="S6" i="12"/>
  <c r="S8" i="12"/>
  <c r="B9" i="12"/>
  <c r="B10" i="12"/>
  <c r="B12" i="12"/>
  <c r="S3" i="12"/>
  <c r="S7" i="12"/>
  <c r="F49" i="3"/>
  <c r="F12" i="9"/>
  <c r="F31" i="4"/>
  <c r="D32" i="4"/>
  <c r="D36" i="4"/>
  <c r="D31" i="4"/>
  <c r="D35" i="4"/>
  <c r="D34" i="4"/>
  <c r="D33" i="4"/>
  <c r="D38" i="4"/>
  <c r="D39" i="4"/>
  <c r="D40" i="4"/>
  <c r="D41" i="4"/>
  <c r="D42" i="4"/>
  <c r="D43" i="4"/>
  <c r="D44" i="4"/>
  <c r="D37" i="4"/>
  <c r="D25" i="7"/>
  <c r="D22" i="7"/>
  <c r="D19" i="7"/>
  <c r="D20" i="7"/>
  <c r="F19" i="7"/>
  <c r="D24" i="7"/>
  <c r="D21" i="7"/>
  <c r="D23" i="7"/>
  <c r="D26" i="7"/>
  <c r="F33" i="5"/>
  <c r="F36" i="3"/>
  <c r="F20" i="7"/>
  <c r="F48" i="3"/>
  <c r="AB3" i="10"/>
  <c r="AB7" i="10"/>
  <c r="AB11" i="10"/>
  <c r="B16" i="10"/>
  <c r="B17" i="10"/>
  <c r="AB6" i="10"/>
  <c r="B14" i="10"/>
  <c r="B20" i="10"/>
  <c r="B21" i="10"/>
  <c r="B22" i="10"/>
  <c r="AB9" i="10"/>
  <c r="B13" i="10"/>
  <c r="B19" i="10"/>
  <c r="B18" i="10"/>
  <c r="AB10" i="10"/>
  <c r="AB4" i="10"/>
  <c r="AB5" i="10"/>
  <c r="AB12" i="10"/>
  <c r="AB8" i="10"/>
  <c r="B15" i="10"/>
  <c r="F47" i="2"/>
  <c r="F48" i="2"/>
  <c r="B14" i="8"/>
  <c r="M7" i="8"/>
  <c r="F58" i="1"/>
  <c r="E21" i="11"/>
  <c r="C13" i="11"/>
  <c r="F53" i="2"/>
  <c r="C31" i="3"/>
  <c r="E47" i="3"/>
  <c r="AA11" i="1"/>
  <c r="AA18" i="1"/>
  <c r="AA4" i="1"/>
  <c r="AA9" i="1"/>
  <c r="AA20" i="1"/>
  <c r="AA14" i="1"/>
  <c r="AA15" i="1"/>
  <c r="AA13" i="1"/>
  <c r="AA16" i="1"/>
  <c r="AA3" i="1"/>
  <c r="AA10" i="1"/>
  <c r="AA19" i="1"/>
  <c r="AA6" i="1"/>
  <c r="AA7" i="1"/>
  <c r="AA5" i="1"/>
  <c r="AA8" i="1"/>
  <c r="AA12" i="1"/>
  <c r="B27" i="1"/>
  <c r="B35" i="1"/>
  <c r="AA21" i="1"/>
  <c r="B24" i="1"/>
  <c r="B32" i="1"/>
  <c r="B40" i="1"/>
  <c r="B29" i="1"/>
  <c r="B37" i="1"/>
  <c r="B26" i="1"/>
  <c r="B34" i="1"/>
  <c r="B42" i="1"/>
  <c r="B23" i="1"/>
  <c r="B31" i="1"/>
  <c r="B39" i="1"/>
  <c r="B28" i="1"/>
  <c r="B36" i="1"/>
  <c r="AA22" i="1"/>
  <c r="B25" i="1"/>
  <c r="B33" i="1"/>
  <c r="B41" i="1"/>
  <c r="B30" i="1"/>
  <c r="AA17" i="1"/>
  <c r="B38" i="1"/>
  <c r="F42" i="4"/>
  <c r="F48" i="1"/>
  <c r="U5" i="4"/>
  <c r="U16" i="4"/>
  <c r="U10" i="4"/>
  <c r="U11" i="4"/>
  <c r="U9" i="4"/>
  <c r="U12" i="4"/>
  <c r="U6" i="4"/>
  <c r="U15" i="4"/>
  <c r="U8" i="4"/>
  <c r="U13" i="4"/>
  <c r="U3" i="4"/>
  <c r="U4" i="4"/>
  <c r="B21" i="4"/>
  <c r="B23" i="4"/>
  <c r="U7" i="4"/>
  <c r="U14" i="4"/>
  <c r="B19" i="4"/>
  <c r="B28" i="4"/>
  <c r="B25" i="4"/>
  <c r="B17" i="4"/>
  <c r="B30" i="4"/>
  <c r="B20" i="4"/>
  <c r="B22" i="4"/>
  <c r="B27" i="4"/>
  <c r="B24" i="4"/>
  <c r="B18" i="4"/>
  <c r="B29" i="4"/>
  <c r="B26" i="4"/>
  <c r="F46" i="3"/>
  <c r="F55" i="1"/>
  <c r="O3" i="7"/>
  <c r="O6" i="7"/>
  <c r="O7" i="7"/>
  <c r="O5" i="7"/>
  <c r="O8" i="7"/>
  <c r="B11" i="7"/>
  <c r="B14" i="7"/>
  <c r="B16" i="7"/>
  <c r="B17" i="7"/>
  <c r="B13" i="7"/>
  <c r="O10" i="7"/>
  <c r="B12" i="7"/>
  <c r="O4" i="7"/>
  <c r="B15" i="7"/>
  <c r="O9" i="7"/>
  <c r="B18" i="7"/>
  <c r="F20" i="12"/>
  <c r="F24" i="11"/>
  <c r="F28" i="5"/>
  <c r="F24" i="6"/>
  <c r="F26" i="10"/>
  <c r="D20" i="11"/>
  <c r="D23" i="11"/>
  <c r="D21" i="11"/>
  <c r="D19" i="11"/>
  <c r="D22" i="11"/>
  <c r="F19" i="11"/>
  <c r="D26" i="11"/>
  <c r="D24" i="11"/>
  <c r="D25" i="11"/>
  <c r="D29" i="6"/>
  <c r="F17" i="8"/>
  <c r="F30" i="6"/>
  <c r="F52" i="1"/>
  <c r="F39" i="4"/>
  <c r="B13" i="8"/>
  <c r="M4" i="8"/>
  <c r="F30" i="10"/>
  <c r="C24" i="4"/>
  <c r="E38" i="4"/>
  <c r="E51" i="1"/>
  <c r="C31" i="1"/>
  <c r="F13" i="9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F43" i="1"/>
  <c r="F59" i="1"/>
  <c r="F35" i="4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F39" i="2"/>
  <c r="F39" i="3"/>
  <c r="F46" i="2"/>
  <c r="F32" i="10"/>
  <c r="F25" i="7"/>
  <c r="F29" i="5"/>
  <c r="F20" i="11"/>
  <c r="F27" i="5"/>
  <c r="D29" i="5"/>
  <c r="D30" i="5"/>
  <c r="D31" i="5"/>
  <c r="D32" i="5"/>
  <c r="D33" i="5"/>
  <c r="D34" i="5"/>
  <c r="D35" i="5"/>
  <c r="D36" i="5"/>
  <c r="D37" i="5"/>
  <c r="D38" i="5"/>
  <c r="D28" i="5"/>
  <c r="D27" i="5"/>
  <c r="B12" i="11"/>
  <c r="B13" i="11"/>
  <c r="B15" i="11"/>
  <c r="X5" i="11"/>
  <c r="X9" i="11"/>
  <c r="B18" i="11"/>
  <c r="X3" i="11"/>
  <c r="B17" i="11"/>
  <c r="X6" i="11"/>
  <c r="X7" i="11"/>
  <c r="B11" i="11"/>
  <c r="X10" i="11"/>
  <c r="B14" i="11"/>
  <c r="X8" i="11"/>
  <c r="B16" i="11"/>
  <c r="X4" i="11"/>
  <c r="F18" i="12"/>
  <c r="F45" i="1"/>
  <c r="D28" i="6"/>
  <c r="F31" i="5"/>
  <c r="D24" i="10"/>
  <c r="D23" i="10"/>
  <c r="D30" i="10"/>
  <c r="D31" i="10"/>
  <c r="D32" i="10"/>
  <c r="F23" i="10"/>
  <c r="D29" i="10"/>
  <c r="D28" i="10"/>
  <c r="D26" i="10"/>
  <c r="D27" i="10"/>
  <c r="D25" i="10"/>
  <c r="B12" i="8"/>
  <c r="M8" i="8"/>
  <c r="F44" i="2"/>
  <c r="F50" i="1"/>
  <c r="F61" i="1"/>
  <c r="F56" i="1"/>
  <c r="F34" i="4"/>
  <c r="F28" i="10"/>
  <c r="F37" i="4"/>
  <c r="F43" i="2"/>
  <c r="F23" i="7"/>
  <c r="C10" i="13"/>
  <c r="E14" i="13"/>
  <c r="S13" i="5"/>
  <c r="S3" i="5"/>
  <c r="S10" i="5"/>
  <c r="S6" i="5"/>
  <c r="S7" i="5"/>
  <c r="S11" i="5"/>
  <c r="S8" i="5"/>
  <c r="B23" i="5"/>
  <c r="S4" i="5"/>
  <c r="B15" i="5"/>
  <c r="B22" i="5"/>
  <c r="S14" i="5"/>
  <c r="B21" i="5"/>
  <c r="B20" i="5"/>
  <c r="S9" i="5"/>
  <c r="B19" i="5"/>
  <c r="B18" i="5"/>
  <c r="B26" i="5"/>
  <c r="S5" i="5"/>
  <c r="B17" i="5"/>
  <c r="B25" i="5"/>
  <c r="B16" i="5"/>
  <c r="B24" i="5"/>
  <c r="S12" i="5"/>
  <c r="F50" i="2"/>
  <c r="F17" i="12"/>
  <c r="F44" i="3"/>
  <c r="D27" i="6"/>
  <c r="F40" i="2"/>
  <c r="F31" i="6"/>
  <c r="F56" i="2"/>
  <c r="Q10" i="6"/>
  <c r="Q11" i="6"/>
  <c r="Q9" i="6"/>
  <c r="Q12" i="6"/>
  <c r="Q6" i="6"/>
  <c r="Q8" i="6"/>
  <c r="Q3" i="6"/>
  <c r="Q7" i="6"/>
  <c r="B17" i="6"/>
  <c r="B22" i="6"/>
  <c r="Q4" i="6"/>
  <c r="B20" i="6"/>
  <c r="B15" i="6"/>
  <c r="Q5" i="6"/>
  <c r="B18" i="6"/>
  <c r="B13" i="6"/>
  <c r="B21" i="6"/>
  <c r="B19" i="6"/>
  <c r="B16" i="6"/>
  <c r="B14" i="6"/>
  <c r="B11" i="8"/>
  <c r="F50" i="3"/>
  <c r="F62" i="1"/>
  <c r="F32" i="5"/>
  <c r="C20" i="5"/>
  <c r="E32" i="5"/>
  <c r="C38" i="2"/>
  <c r="E56" i="2"/>
  <c r="E50" i="1"/>
  <c r="C30" i="1"/>
  <c r="C12" i="11"/>
  <c r="E20" i="11"/>
  <c r="E13" i="9"/>
  <c r="C9" i="9"/>
  <c r="C25" i="4"/>
  <c r="E39" i="4"/>
  <c r="C11" i="11"/>
  <c r="E19" i="11"/>
  <c r="H23" i="11"/>
  <c r="Y7" i="11"/>
  <c r="H22" i="11"/>
  <c r="Y6" i="11"/>
  <c r="H24" i="11"/>
  <c r="Y8" i="11"/>
  <c r="H21" i="11"/>
  <c r="Y5" i="11"/>
  <c r="H20" i="11"/>
  <c r="Y4" i="11"/>
  <c r="H19" i="11"/>
  <c r="Y3" i="11"/>
  <c r="H25" i="11"/>
  <c r="Y9" i="11"/>
  <c r="H26" i="11"/>
  <c r="Y10" i="11"/>
  <c r="C16" i="5"/>
  <c r="E28" i="5"/>
  <c r="E58" i="1"/>
  <c r="C38" i="1"/>
  <c r="E49" i="1"/>
  <c r="C29" i="1"/>
  <c r="C26" i="3"/>
  <c r="E42" i="3"/>
  <c r="C24" i="2"/>
  <c r="E42" i="2"/>
  <c r="E41" i="3"/>
  <c r="C25" i="3"/>
  <c r="E57" i="1"/>
  <c r="C37" i="1"/>
  <c r="E46" i="1"/>
  <c r="C26" i="1"/>
  <c r="Q3" i="13"/>
  <c r="R3" i="13"/>
  <c r="S3" i="13"/>
  <c r="T3" i="13"/>
  <c r="U3" i="13"/>
  <c r="V3" i="13"/>
  <c r="C29" i="3"/>
  <c r="E45" i="3"/>
  <c r="E61" i="1"/>
  <c r="C41" i="1"/>
  <c r="E62" i="1"/>
  <c r="C42" i="1"/>
  <c r="C21" i="4"/>
  <c r="E35" i="4"/>
  <c r="E24" i="11"/>
  <c r="C16" i="11"/>
  <c r="E48" i="1"/>
  <c r="C28" i="1"/>
  <c r="C32" i="3"/>
  <c r="E48" i="3"/>
  <c r="C11" i="7"/>
  <c r="E19" i="7"/>
  <c r="H19" i="7"/>
  <c r="P3" i="7"/>
  <c r="H20" i="7"/>
  <c r="P4" i="7"/>
  <c r="H21" i="7"/>
  <c r="P5" i="7"/>
  <c r="H22" i="7"/>
  <c r="P6" i="7"/>
  <c r="H23" i="7"/>
  <c r="P7" i="7"/>
  <c r="H24" i="7"/>
  <c r="P8" i="7"/>
  <c r="H25" i="7"/>
  <c r="P9" i="7"/>
  <c r="H26" i="7"/>
  <c r="P10" i="7"/>
  <c r="E27" i="6"/>
  <c r="C17" i="6"/>
  <c r="C14" i="10"/>
  <c r="E24" i="10"/>
  <c r="C31" i="2"/>
  <c r="E49" i="2"/>
  <c r="E32" i="6"/>
  <c r="C22" i="6"/>
  <c r="C16" i="7"/>
  <c r="E24" i="7"/>
  <c r="E18" i="8"/>
  <c r="C12" i="8"/>
  <c r="H28" i="10"/>
  <c r="AC8" i="10"/>
  <c r="H27" i="10"/>
  <c r="AC7" i="10"/>
  <c r="C13" i="10"/>
  <c r="E23" i="10"/>
  <c r="H26" i="10"/>
  <c r="AC6" i="10"/>
  <c r="H25" i="10"/>
  <c r="AC5" i="10"/>
  <c r="H24" i="10"/>
  <c r="AC4" i="10"/>
  <c r="H30" i="10"/>
  <c r="AC10" i="10"/>
  <c r="H31" i="10"/>
  <c r="AC11" i="10"/>
  <c r="H32" i="10"/>
  <c r="AC12" i="10"/>
  <c r="H29" i="10"/>
  <c r="AC9" i="10"/>
  <c r="H23" i="10"/>
  <c r="AC3" i="10"/>
  <c r="C22" i="2"/>
  <c r="E40" i="2"/>
  <c r="C25" i="2"/>
  <c r="E43" i="2"/>
  <c r="E18" i="12"/>
  <c r="C12" i="12"/>
  <c r="C17" i="7"/>
  <c r="E25" i="7"/>
  <c r="E59" i="1"/>
  <c r="C39" i="1"/>
  <c r="E30" i="6"/>
  <c r="C20" i="6"/>
  <c r="E20" i="12"/>
  <c r="C14" i="12"/>
  <c r="C28" i="4"/>
  <c r="E42" i="4"/>
  <c r="C12" i="7"/>
  <c r="E20" i="7"/>
  <c r="E25" i="11"/>
  <c r="C17" i="11"/>
  <c r="C14" i="11"/>
  <c r="E22" i="11"/>
  <c r="E23" i="6"/>
  <c r="H23" i="6"/>
  <c r="R3" i="6"/>
  <c r="H24" i="6"/>
  <c r="R4" i="6"/>
  <c r="H25" i="6"/>
  <c r="R5" i="6"/>
  <c r="H26" i="6"/>
  <c r="R6" i="6"/>
  <c r="C13" i="6"/>
  <c r="H29" i="6"/>
  <c r="R9" i="6"/>
  <c r="H28" i="6"/>
  <c r="R8" i="6"/>
  <c r="H32" i="6"/>
  <c r="R12" i="6"/>
  <c r="H30" i="6"/>
  <c r="R10" i="6"/>
  <c r="H31" i="6"/>
  <c r="R11" i="6"/>
  <c r="H27" i="6"/>
  <c r="R7" i="6"/>
  <c r="E26" i="11"/>
  <c r="C18" i="11"/>
  <c r="C24" i="5"/>
  <c r="E36" i="5"/>
  <c r="C37" i="2"/>
  <c r="E55" i="2"/>
  <c r="E24" i="6"/>
  <c r="C14" i="6"/>
  <c r="C15" i="7"/>
  <c r="E23" i="7"/>
  <c r="E45" i="1"/>
  <c r="C25" i="1"/>
  <c r="E29" i="5"/>
  <c r="C17" i="5"/>
  <c r="E52" i="1"/>
  <c r="C32" i="1"/>
  <c r="E37" i="4"/>
  <c r="C23" i="4"/>
  <c r="C22" i="10"/>
  <c r="E32" i="10"/>
  <c r="E43" i="1"/>
  <c r="H51" i="1"/>
  <c r="AB11" i="1"/>
  <c r="H59" i="1"/>
  <c r="AB19" i="1"/>
  <c r="H48" i="1"/>
  <c r="AB8" i="1"/>
  <c r="H56" i="1"/>
  <c r="AB16" i="1"/>
  <c r="H53" i="1"/>
  <c r="AB13" i="1"/>
  <c r="H61" i="1"/>
  <c r="AB21" i="1"/>
  <c r="H43" i="1"/>
  <c r="AB3" i="1"/>
  <c r="H45" i="1"/>
  <c r="AB5" i="1"/>
  <c r="H50" i="1"/>
  <c r="AB10" i="1"/>
  <c r="H58" i="1"/>
  <c r="AB18" i="1"/>
  <c r="H47" i="1"/>
  <c r="AB7" i="1"/>
  <c r="H55" i="1"/>
  <c r="AB15" i="1"/>
  <c r="C23" i="1"/>
  <c r="H52" i="1"/>
  <c r="AB12" i="1"/>
  <c r="H60" i="1"/>
  <c r="AB20" i="1"/>
  <c r="H49" i="1"/>
  <c r="AB9" i="1"/>
  <c r="H57" i="1"/>
  <c r="AB17" i="1"/>
  <c r="H46" i="1"/>
  <c r="AB6" i="1"/>
  <c r="H44" i="1"/>
  <c r="AB4" i="1"/>
  <c r="H54" i="1"/>
  <c r="AB14" i="1"/>
  <c r="H62" i="1"/>
  <c r="AB22" i="1"/>
  <c r="E17" i="8"/>
  <c r="C11" i="8"/>
  <c r="E55" i="1"/>
  <c r="C35" i="1"/>
  <c r="C30" i="2"/>
  <c r="E48" i="2"/>
  <c r="C20" i="3"/>
  <c r="E36" i="3"/>
  <c r="C26" i="4"/>
  <c r="E40" i="4"/>
  <c r="C22" i="5"/>
  <c r="E34" i="5"/>
  <c r="C27" i="3"/>
  <c r="E43" i="3"/>
  <c r="E36" i="4"/>
  <c r="C22" i="4"/>
  <c r="E38" i="5"/>
  <c r="C26" i="5"/>
  <c r="E19" i="12"/>
  <c r="C13" i="12"/>
  <c r="H14" i="9"/>
  <c r="L6" i="9"/>
  <c r="E11" i="9"/>
  <c r="H13" i="9"/>
  <c r="L5" i="9"/>
  <c r="C7" i="9"/>
  <c r="H12" i="9"/>
  <c r="L4" i="9"/>
  <c r="H11" i="9"/>
  <c r="L3" i="9"/>
  <c r="E38" i="3"/>
  <c r="C22" i="3"/>
  <c r="C13" i="7"/>
  <c r="E21" i="7"/>
  <c r="C19" i="5"/>
  <c r="E31" i="5"/>
  <c r="C28" i="3"/>
  <c r="E44" i="3"/>
  <c r="C18" i="10"/>
  <c r="E28" i="10"/>
  <c r="C28" i="2"/>
  <c r="E46" i="2"/>
  <c r="C30" i="3"/>
  <c r="E46" i="3"/>
  <c r="C29" i="2"/>
  <c r="E47" i="2"/>
  <c r="C21" i="5"/>
  <c r="E33" i="5"/>
  <c r="H33" i="4"/>
  <c r="V5" i="4"/>
  <c r="H37" i="4"/>
  <c r="V9" i="4"/>
  <c r="H38" i="4"/>
  <c r="V10" i="4"/>
  <c r="H39" i="4"/>
  <c r="V11" i="4"/>
  <c r="H40" i="4"/>
  <c r="V12" i="4"/>
  <c r="H41" i="4"/>
  <c r="V13" i="4"/>
  <c r="H42" i="4"/>
  <c r="V14" i="4"/>
  <c r="H43" i="4"/>
  <c r="V15" i="4"/>
  <c r="H44" i="4"/>
  <c r="V16" i="4"/>
  <c r="E31" i="4"/>
  <c r="H32" i="4"/>
  <c r="V4" i="4"/>
  <c r="H36" i="4"/>
  <c r="V8" i="4"/>
  <c r="C17" i="4"/>
  <c r="H31" i="4"/>
  <c r="V3" i="4"/>
  <c r="H35" i="4"/>
  <c r="V7" i="4"/>
  <c r="H34" i="4"/>
  <c r="V6" i="4"/>
  <c r="E47" i="1"/>
  <c r="C27" i="1"/>
  <c r="C10" i="12"/>
  <c r="E16" i="12"/>
  <c r="E60" i="1"/>
  <c r="C40" i="1"/>
  <c r="E54" i="1"/>
  <c r="C34" i="1"/>
  <c r="C21" i="3"/>
  <c r="E37" i="3"/>
  <c r="E30" i="5"/>
  <c r="C18" i="5"/>
  <c r="C14" i="7"/>
  <c r="E22" i="7"/>
  <c r="C36" i="2"/>
  <c r="E54" i="2"/>
  <c r="C23" i="2"/>
  <c r="E41" i="2"/>
  <c r="C23" i="5"/>
  <c r="E35" i="5"/>
  <c r="C30" i="4"/>
  <c r="E44" i="4"/>
  <c r="E26" i="6"/>
  <c r="C16" i="6"/>
  <c r="C19" i="4"/>
  <c r="E33" i="4"/>
  <c r="E31" i="6"/>
  <c r="C21" i="6"/>
  <c r="C26" i="2"/>
  <c r="E44" i="2"/>
  <c r="C34" i="3"/>
  <c r="E50" i="3"/>
  <c r="E17" i="12"/>
  <c r="C11" i="12"/>
  <c r="C20" i="4"/>
  <c r="E34" i="4"/>
  <c r="E39" i="3"/>
  <c r="C23" i="3"/>
  <c r="C20" i="10"/>
  <c r="E30" i="10"/>
  <c r="C35" i="2"/>
  <c r="E53" i="2"/>
  <c r="E12" i="9"/>
  <c r="C8" i="9"/>
  <c r="E25" i="6"/>
  <c r="C15" i="6"/>
  <c r="E20" i="8"/>
  <c r="C14" i="8"/>
  <c r="E15" i="12"/>
  <c r="H15" i="12"/>
  <c r="T3" i="12"/>
  <c r="H16" i="12"/>
  <c r="T4" i="12"/>
  <c r="H17" i="12"/>
  <c r="T5" i="12"/>
  <c r="H18" i="12"/>
  <c r="T6" i="12"/>
  <c r="C9" i="12"/>
  <c r="H20" i="12"/>
  <c r="T8" i="12"/>
  <c r="H19" i="12"/>
  <c r="T7" i="12"/>
  <c r="C19" i="10"/>
  <c r="E29" i="10"/>
  <c r="E35" i="3"/>
  <c r="H35" i="3"/>
  <c r="X3" i="3"/>
  <c r="H36" i="3"/>
  <c r="X4" i="3"/>
  <c r="H37" i="3"/>
  <c r="X5" i="3"/>
  <c r="H38" i="3"/>
  <c r="X6" i="3"/>
  <c r="H39" i="3"/>
  <c r="X7" i="3"/>
  <c r="H40" i="3"/>
  <c r="X8" i="3"/>
  <c r="H41" i="3"/>
  <c r="X9" i="3"/>
  <c r="H42" i="3"/>
  <c r="X10" i="3"/>
  <c r="H43" i="3"/>
  <c r="X11" i="3"/>
  <c r="H44" i="3"/>
  <c r="X12" i="3"/>
  <c r="H45" i="3"/>
  <c r="X13" i="3"/>
  <c r="H46" i="3"/>
  <c r="X14" i="3"/>
  <c r="H47" i="3"/>
  <c r="X15" i="3"/>
  <c r="H48" i="3"/>
  <c r="X16" i="3"/>
  <c r="H49" i="3"/>
  <c r="X17" i="3"/>
  <c r="H50" i="3"/>
  <c r="X18" i="3"/>
  <c r="C19" i="3"/>
  <c r="T6" i="13"/>
  <c r="R6" i="13"/>
  <c r="S6" i="13"/>
  <c r="U6" i="13"/>
  <c r="V6" i="13"/>
  <c r="Q6" i="13"/>
  <c r="C34" i="2"/>
  <c r="E52" i="2"/>
  <c r="H29" i="5"/>
  <c r="T5" i="5"/>
  <c r="H30" i="5"/>
  <c r="T6" i="5"/>
  <c r="H31" i="5"/>
  <c r="T7" i="5"/>
  <c r="H32" i="5"/>
  <c r="T8" i="5"/>
  <c r="H33" i="5"/>
  <c r="T9" i="5"/>
  <c r="H34" i="5"/>
  <c r="T10" i="5"/>
  <c r="H35" i="5"/>
  <c r="T11" i="5"/>
  <c r="H36" i="5"/>
  <c r="T12" i="5"/>
  <c r="H37" i="5"/>
  <c r="T13" i="5"/>
  <c r="H38" i="5"/>
  <c r="T14" i="5"/>
  <c r="H28" i="5"/>
  <c r="T4" i="5"/>
  <c r="C15" i="5"/>
  <c r="H27" i="5"/>
  <c r="T3" i="5"/>
  <c r="E27" i="5"/>
  <c r="E19" i="8"/>
  <c r="C13" i="8"/>
  <c r="C17" i="10"/>
  <c r="E27" i="10"/>
  <c r="T4" i="13"/>
  <c r="Q4" i="13"/>
  <c r="R4" i="13"/>
  <c r="S4" i="13"/>
  <c r="U4" i="13"/>
  <c r="V4" i="13"/>
  <c r="C32" i="2"/>
  <c r="E50" i="2"/>
  <c r="E56" i="1"/>
  <c r="C36" i="1"/>
  <c r="C21" i="2"/>
  <c r="E39" i="2"/>
  <c r="H39" i="2"/>
  <c r="Z3" i="2"/>
  <c r="H40" i="2"/>
  <c r="Z4" i="2"/>
  <c r="H41" i="2"/>
  <c r="Z5" i="2"/>
  <c r="H42" i="2"/>
  <c r="Z6" i="2"/>
  <c r="H43" i="2"/>
  <c r="Z7" i="2"/>
  <c r="H44" i="2"/>
  <c r="Z8" i="2"/>
  <c r="H45" i="2"/>
  <c r="Z9" i="2"/>
  <c r="H46" i="2"/>
  <c r="Z10" i="2"/>
  <c r="H47" i="2"/>
  <c r="Z11" i="2"/>
  <c r="H48" i="2"/>
  <c r="Z12" i="2"/>
  <c r="H49" i="2"/>
  <c r="Z13" i="2"/>
  <c r="H50" i="2"/>
  <c r="Z14" i="2"/>
  <c r="H51" i="2"/>
  <c r="Z15" i="2"/>
  <c r="H52" i="2"/>
  <c r="Z16" i="2"/>
  <c r="H53" i="2"/>
  <c r="Z17" i="2"/>
  <c r="H54" i="2"/>
  <c r="Z18" i="2"/>
  <c r="H55" i="2"/>
  <c r="Z19" i="2"/>
  <c r="H56" i="2"/>
  <c r="Z20" i="2"/>
  <c r="C16" i="10"/>
  <c r="E26" i="10"/>
  <c r="C33" i="3"/>
  <c r="E49" i="3"/>
  <c r="E40" i="3"/>
  <c r="C24" i="3"/>
  <c r="E29" i="6"/>
  <c r="C19" i="6"/>
  <c r="E43" i="4"/>
  <c r="C29" i="4"/>
  <c r="C27" i="2"/>
  <c r="E45" i="2"/>
  <c r="E53" i="1"/>
  <c r="C33" i="1"/>
  <c r="C15" i="10"/>
  <c r="E25" i="10"/>
  <c r="U5" i="13"/>
  <c r="Q5" i="13"/>
  <c r="R5" i="13"/>
  <c r="S5" i="13"/>
  <c r="T5" i="13"/>
  <c r="V5" i="13"/>
  <c r="E15" i="8"/>
  <c r="H15" i="8"/>
  <c r="N3" i="8"/>
  <c r="H16" i="8"/>
  <c r="N4" i="8"/>
  <c r="H17" i="8"/>
  <c r="N5" i="8"/>
  <c r="H18" i="8"/>
  <c r="N6" i="8"/>
  <c r="H19" i="8"/>
  <c r="N7" i="8"/>
  <c r="H20" i="8"/>
  <c r="N8" i="8"/>
  <c r="C9" i="8"/>
  <c r="R3" i="8"/>
  <c r="O3" i="8"/>
  <c r="P3" i="8"/>
  <c r="Q3" i="8"/>
  <c r="S3" i="8"/>
  <c r="T3" i="8"/>
  <c r="AD19" i="2"/>
  <c r="AE19" i="2"/>
  <c r="AA19" i="2"/>
  <c r="AC19" i="2"/>
  <c r="AF19" i="2"/>
  <c r="AB19" i="2"/>
  <c r="AA11" i="2"/>
  <c r="AB11" i="2"/>
  <c r="AD11" i="2"/>
  <c r="AF11" i="2"/>
  <c r="AC11" i="2"/>
  <c r="AE11" i="2"/>
  <c r="AD3" i="2"/>
  <c r="AE3" i="2"/>
  <c r="AF3" i="2"/>
  <c r="AB3" i="2"/>
  <c r="AC3" i="2"/>
  <c r="AA3" i="2"/>
  <c r="U11" i="5"/>
  <c r="V11" i="5"/>
  <c r="W11" i="5"/>
  <c r="X11" i="5"/>
  <c r="Y11" i="5"/>
  <c r="Z11" i="5"/>
  <c r="AC18" i="3"/>
  <c r="Y18" i="3"/>
  <c r="Z18" i="3"/>
  <c r="AA18" i="3"/>
  <c r="AB18" i="3"/>
  <c r="AD18" i="3"/>
  <c r="Y10" i="3"/>
  <c r="Z10" i="3"/>
  <c r="AA10" i="3"/>
  <c r="AB10" i="3"/>
  <c r="AC10" i="3"/>
  <c r="AD10" i="3"/>
  <c r="U4" i="12"/>
  <c r="W4" i="12"/>
  <c r="X4" i="12"/>
  <c r="Y4" i="12"/>
  <c r="Z4" i="12"/>
  <c r="V4" i="12"/>
  <c r="W4" i="4"/>
  <c r="X4" i="4"/>
  <c r="Y4" i="4"/>
  <c r="Z4" i="4"/>
  <c r="AA4" i="4"/>
  <c r="AB4" i="4"/>
  <c r="AB10" i="4"/>
  <c r="W10" i="4"/>
  <c r="X10" i="4"/>
  <c r="Y10" i="4"/>
  <c r="Z10" i="4"/>
  <c r="AA10" i="4"/>
  <c r="O5" i="9"/>
  <c r="M5" i="9"/>
  <c r="N5" i="9"/>
  <c r="P5" i="9"/>
  <c r="Q5" i="9"/>
  <c r="R5" i="9"/>
  <c r="AG14" i="1"/>
  <c r="AH14" i="1"/>
  <c r="AC14" i="1"/>
  <c r="AE14" i="1"/>
  <c r="AF14" i="1"/>
  <c r="AD14" i="1"/>
  <c r="AG15" i="1"/>
  <c r="AH15" i="1"/>
  <c r="AC15" i="1"/>
  <c r="AE15" i="1"/>
  <c r="AF15" i="1"/>
  <c r="AD15" i="1"/>
  <c r="AF16" i="1"/>
  <c r="AG16" i="1"/>
  <c r="AH16" i="1"/>
  <c r="AD16" i="1"/>
  <c r="AC16" i="1"/>
  <c r="AE16" i="1"/>
  <c r="W6" i="6"/>
  <c r="X6" i="6"/>
  <c r="S6" i="6"/>
  <c r="U6" i="6"/>
  <c r="T6" i="6"/>
  <c r="V6" i="6"/>
  <c r="AE4" i="10"/>
  <c r="AF4" i="10"/>
  <c r="AH4" i="10"/>
  <c r="AG4" i="10"/>
  <c r="AI4" i="10"/>
  <c r="AD4" i="10"/>
  <c r="U5" i="7"/>
  <c r="V5" i="7"/>
  <c r="R5" i="7"/>
  <c r="S5" i="7"/>
  <c r="Q5" i="7"/>
  <c r="T5" i="7"/>
  <c r="AD7" i="11"/>
  <c r="AE7" i="11"/>
  <c r="AA7" i="11"/>
  <c r="AB7" i="11"/>
  <c r="Z7" i="11"/>
  <c r="AC7" i="11"/>
  <c r="AC20" i="2"/>
  <c r="AA20" i="2"/>
  <c r="AB20" i="2"/>
  <c r="AD20" i="2"/>
  <c r="AF20" i="2"/>
  <c r="AE20" i="2"/>
  <c r="Y8" i="4"/>
  <c r="Z8" i="4"/>
  <c r="AA8" i="4"/>
  <c r="AB8" i="4"/>
  <c r="W8" i="4"/>
  <c r="X8" i="4"/>
  <c r="AE10" i="10"/>
  <c r="AF10" i="10"/>
  <c r="AH10" i="10"/>
  <c r="AG10" i="10"/>
  <c r="AD10" i="10"/>
  <c r="AI10" i="10"/>
  <c r="Z6" i="11"/>
  <c r="AB6" i="11"/>
  <c r="AD6" i="11"/>
  <c r="AE6" i="11"/>
  <c r="AA6" i="11"/>
  <c r="AC6" i="11"/>
  <c r="AD18" i="2"/>
  <c r="AE18" i="2"/>
  <c r="AA18" i="2"/>
  <c r="AB18" i="2"/>
  <c r="AC18" i="2"/>
  <c r="AF18" i="2"/>
  <c r="AA10" i="2"/>
  <c r="AB10" i="2"/>
  <c r="AC10" i="2"/>
  <c r="AD10" i="2"/>
  <c r="AF10" i="2"/>
  <c r="AE10" i="2"/>
  <c r="Y10" i="5"/>
  <c r="Z10" i="5"/>
  <c r="U10" i="5"/>
  <c r="W10" i="5"/>
  <c r="V10" i="5"/>
  <c r="X10" i="5"/>
  <c r="Z17" i="3"/>
  <c r="AD17" i="3"/>
  <c r="Y17" i="3"/>
  <c r="AB17" i="3"/>
  <c r="AC17" i="3"/>
  <c r="AA17" i="3"/>
  <c r="AA9" i="3"/>
  <c r="AB9" i="3"/>
  <c r="AC9" i="3"/>
  <c r="AD9" i="3"/>
  <c r="Y9" i="3"/>
  <c r="Z9" i="3"/>
  <c r="Z3" i="12"/>
  <c r="U3" i="12"/>
  <c r="V3" i="12"/>
  <c r="W3" i="12"/>
  <c r="X3" i="12"/>
  <c r="Y3" i="12"/>
  <c r="AA9" i="4"/>
  <c r="AB9" i="4"/>
  <c r="W9" i="4"/>
  <c r="X9" i="4"/>
  <c r="Y9" i="4"/>
  <c r="Z9" i="4"/>
  <c r="AH4" i="1"/>
  <c r="AC4" i="1"/>
  <c r="AD4" i="1"/>
  <c r="AF4" i="1"/>
  <c r="AG4" i="1"/>
  <c r="AE4" i="1"/>
  <c r="AC7" i="1"/>
  <c r="AD7" i="1"/>
  <c r="AE7" i="1"/>
  <c r="AF7" i="1"/>
  <c r="AG7" i="1"/>
  <c r="AH7" i="1"/>
  <c r="AC8" i="1"/>
  <c r="AD8" i="1"/>
  <c r="AE8" i="1"/>
  <c r="AF8" i="1"/>
  <c r="AH8" i="1"/>
  <c r="AG8" i="1"/>
  <c r="S7" i="6"/>
  <c r="T7" i="6"/>
  <c r="U7" i="6"/>
  <c r="V7" i="6"/>
  <c r="W7" i="6"/>
  <c r="X7" i="6"/>
  <c r="S5" i="6"/>
  <c r="T5" i="6"/>
  <c r="U5" i="6"/>
  <c r="V5" i="6"/>
  <c r="X5" i="6"/>
  <c r="W5" i="6"/>
  <c r="AF5" i="10"/>
  <c r="AG5" i="10"/>
  <c r="AI5" i="10"/>
  <c r="AD5" i="10"/>
  <c r="AE5" i="10"/>
  <c r="AH5" i="10"/>
  <c r="R4" i="7"/>
  <c r="T4" i="7"/>
  <c r="Q4" i="7"/>
  <c r="S4" i="7"/>
  <c r="U4" i="7"/>
  <c r="V4" i="7"/>
  <c r="Z10" i="11"/>
  <c r="AB10" i="11"/>
  <c r="AD10" i="11"/>
  <c r="AE10" i="11"/>
  <c r="AA10" i="11"/>
  <c r="AC10" i="11"/>
  <c r="AB11" i="3"/>
  <c r="AC11" i="3"/>
  <c r="AD11" i="3"/>
  <c r="Y11" i="3"/>
  <c r="Z11" i="3"/>
  <c r="AA11" i="3"/>
  <c r="AB11" i="4"/>
  <c r="W11" i="4"/>
  <c r="X11" i="4"/>
  <c r="Y11" i="4"/>
  <c r="Z11" i="4"/>
  <c r="AA11" i="4"/>
  <c r="AF13" i="1"/>
  <c r="AG13" i="1"/>
  <c r="AH13" i="1"/>
  <c r="AD13" i="1"/>
  <c r="AE13" i="1"/>
  <c r="AC13" i="1"/>
  <c r="AC17" i="2"/>
  <c r="AD17" i="2"/>
  <c r="AF17" i="2"/>
  <c r="AB17" i="2"/>
  <c r="AE17" i="2"/>
  <c r="AA17" i="2"/>
  <c r="AA9" i="2"/>
  <c r="AB9" i="2"/>
  <c r="AC9" i="2"/>
  <c r="AE9" i="2"/>
  <c r="AF9" i="2"/>
  <c r="AD9" i="2"/>
  <c r="Y3" i="5"/>
  <c r="Z3" i="5"/>
  <c r="U3" i="5"/>
  <c r="W3" i="5"/>
  <c r="V3" i="5"/>
  <c r="X3" i="5"/>
  <c r="U9" i="5"/>
  <c r="V9" i="5"/>
  <c r="W9" i="5"/>
  <c r="X9" i="5"/>
  <c r="Z9" i="5"/>
  <c r="Y9" i="5"/>
  <c r="Y16" i="3"/>
  <c r="Z16" i="3"/>
  <c r="AB16" i="3"/>
  <c r="AD16" i="3"/>
  <c r="AA16" i="3"/>
  <c r="AC16" i="3"/>
  <c r="AC8" i="3"/>
  <c r="AD8" i="3"/>
  <c r="Y8" i="3"/>
  <c r="Z8" i="3"/>
  <c r="AA8" i="3"/>
  <c r="AB8" i="3"/>
  <c r="W16" i="4"/>
  <c r="X16" i="4"/>
  <c r="AA16" i="4"/>
  <c r="Y16" i="4"/>
  <c r="Z16" i="4"/>
  <c r="AB16" i="4"/>
  <c r="W5" i="4"/>
  <c r="X5" i="4"/>
  <c r="Y5" i="4"/>
  <c r="Z5" i="4"/>
  <c r="AA5" i="4"/>
  <c r="AB5" i="4"/>
  <c r="P6" i="9"/>
  <c r="N6" i="9"/>
  <c r="O6" i="9"/>
  <c r="Q6" i="9"/>
  <c r="R6" i="9"/>
  <c r="M6" i="9"/>
  <c r="AC6" i="1"/>
  <c r="AD6" i="1"/>
  <c r="AE6" i="1"/>
  <c r="AF6" i="1"/>
  <c r="AG6" i="1"/>
  <c r="AH6" i="1"/>
  <c r="AC18" i="1"/>
  <c r="AD18" i="1"/>
  <c r="AE18" i="1"/>
  <c r="AG18" i="1"/>
  <c r="AF18" i="1"/>
  <c r="AH18" i="1"/>
  <c r="AE19" i="1"/>
  <c r="AF19" i="1"/>
  <c r="AG19" i="1"/>
  <c r="AH19" i="1"/>
  <c r="AC19" i="1"/>
  <c r="AD19" i="1"/>
  <c r="S11" i="6"/>
  <c r="T11" i="6"/>
  <c r="U11" i="6"/>
  <c r="W11" i="6"/>
  <c r="V11" i="6"/>
  <c r="X11" i="6"/>
  <c r="T4" i="6"/>
  <c r="U4" i="6"/>
  <c r="V4" i="6"/>
  <c r="W4" i="6"/>
  <c r="X4" i="6"/>
  <c r="S4" i="6"/>
  <c r="AE6" i="10"/>
  <c r="AF6" i="10"/>
  <c r="AH6" i="10"/>
  <c r="AD6" i="10"/>
  <c r="AG6" i="10"/>
  <c r="AI6" i="10"/>
  <c r="Q3" i="7"/>
  <c r="T3" i="7"/>
  <c r="U3" i="7"/>
  <c r="V3" i="7"/>
  <c r="R3" i="7"/>
  <c r="S3" i="7"/>
  <c r="Z9" i="11"/>
  <c r="AA9" i="11"/>
  <c r="AC9" i="11"/>
  <c r="AE9" i="11"/>
  <c r="AB9" i="11"/>
  <c r="AD9" i="11"/>
  <c r="AC4" i="2"/>
  <c r="AD4" i="2"/>
  <c r="AE4" i="2"/>
  <c r="AF4" i="2"/>
  <c r="AA4" i="2"/>
  <c r="AB4" i="2"/>
  <c r="AC22" i="1"/>
  <c r="AD22" i="1"/>
  <c r="AE22" i="1"/>
  <c r="AF22" i="1"/>
  <c r="AG22" i="1"/>
  <c r="AH22" i="1"/>
  <c r="S8" i="8"/>
  <c r="O8" i="8"/>
  <c r="P8" i="8"/>
  <c r="Q8" i="8"/>
  <c r="T8" i="8"/>
  <c r="R8" i="8"/>
  <c r="P7" i="8"/>
  <c r="R7" i="8"/>
  <c r="S7" i="8"/>
  <c r="T7" i="8"/>
  <c r="O7" i="8"/>
  <c r="Q7" i="8"/>
  <c r="AA16" i="2"/>
  <c r="AB16" i="2"/>
  <c r="AC16" i="2"/>
  <c r="AD16" i="2"/>
  <c r="AE16" i="2"/>
  <c r="AF16" i="2"/>
  <c r="AE8" i="2"/>
  <c r="AF8" i="2"/>
  <c r="AA8" i="2"/>
  <c r="AC8" i="2"/>
  <c r="AD8" i="2"/>
  <c r="AB8" i="2"/>
  <c r="V8" i="5"/>
  <c r="W8" i="5"/>
  <c r="X8" i="5"/>
  <c r="Y8" i="5"/>
  <c r="Z8" i="5"/>
  <c r="U8" i="5"/>
  <c r="Z15" i="3"/>
  <c r="AA15" i="3"/>
  <c r="AC15" i="3"/>
  <c r="AD15" i="3"/>
  <c r="Y15" i="3"/>
  <c r="AB15" i="3"/>
  <c r="AD7" i="3"/>
  <c r="Y7" i="3"/>
  <c r="Z7" i="3"/>
  <c r="AA7" i="3"/>
  <c r="AB7" i="3"/>
  <c r="AC7" i="3"/>
  <c r="Z7" i="12"/>
  <c r="U7" i="12"/>
  <c r="W7" i="12"/>
  <c r="X7" i="12"/>
  <c r="V7" i="12"/>
  <c r="Y7" i="12"/>
  <c r="Z6" i="4"/>
  <c r="AA6" i="4"/>
  <c r="AB6" i="4"/>
  <c r="W6" i="4"/>
  <c r="X6" i="4"/>
  <c r="Y6" i="4"/>
  <c r="Z15" i="4"/>
  <c r="AA15" i="4"/>
  <c r="AB15" i="4"/>
  <c r="X15" i="4"/>
  <c r="W15" i="4"/>
  <c r="Y15" i="4"/>
  <c r="AD17" i="1"/>
  <c r="AE17" i="1"/>
  <c r="AF17" i="1"/>
  <c r="AG17" i="1"/>
  <c r="AH17" i="1"/>
  <c r="AC17" i="1"/>
  <c r="AE10" i="1"/>
  <c r="AF10" i="1"/>
  <c r="AG10" i="1"/>
  <c r="AH10" i="1"/>
  <c r="AC10" i="1"/>
  <c r="AD10" i="1"/>
  <c r="AC11" i="1"/>
  <c r="AD11" i="1"/>
  <c r="AE11" i="1"/>
  <c r="AG11" i="1"/>
  <c r="AH11" i="1"/>
  <c r="AF11" i="1"/>
  <c r="S10" i="6"/>
  <c r="T10" i="6"/>
  <c r="U10" i="6"/>
  <c r="W10" i="6"/>
  <c r="X10" i="6"/>
  <c r="V10" i="6"/>
  <c r="U3" i="6"/>
  <c r="V3" i="6"/>
  <c r="W3" i="6"/>
  <c r="X3" i="6"/>
  <c r="S3" i="6"/>
  <c r="T3" i="6"/>
  <c r="AE3" i="10"/>
  <c r="AH3" i="10"/>
  <c r="AG3" i="10"/>
  <c r="AI3" i="10"/>
  <c r="AD3" i="10"/>
  <c r="AF3" i="10"/>
  <c r="Q10" i="7"/>
  <c r="S10" i="7"/>
  <c r="U10" i="7"/>
  <c r="V10" i="7"/>
  <c r="R10" i="7"/>
  <c r="T10" i="7"/>
  <c r="AD3" i="11"/>
  <c r="AE3" i="11"/>
  <c r="AA3" i="11"/>
  <c r="AB3" i="11"/>
  <c r="Z3" i="11"/>
  <c r="AC3" i="11"/>
  <c r="X12" i="5"/>
  <c r="Y12" i="5"/>
  <c r="Z12" i="5"/>
  <c r="V12" i="5"/>
  <c r="U12" i="5"/>
  <c r="W12" i="5"/>
  <c r="V6" i="7"/>
  <c r="Q6" i="7"/>
  <c r="S6" i="7"/>
  <c r="T6" i="7"/>
  <c r="R6" i="7"/>
  <c r="U6" i="7"/>
  <c r="AF15" i="2"/>
  <c r="AE15" i="2"/>
  <c r="AA15" i="2"/>
  <c r="AB15" i="2"/>
  <c r="AC15" i="2"/>
  <c r="AD15" i="2"/>
  <c r="W7" i="5"/>
  <c r="X7" i="5"/>
  <c r="Y7" i="5"/>
  <c r="Z7" i="5"/>
  <c r="U7" i="5"/>
  <c r="V7" i="5"/>
  <c r="Z14" i="3"/>
  <c r="AA14" i="3"/>
  <c r="AB14" i="3"/>
  <c r="AC14" i="3"/>
  <c r="AD14" i="3"/>
  <c r="Y14" i="3"/>
  <c r="AD6" i="3"/>
  <c r="Y6" i="3"/>
  <c r="Z6" i="3"/>
  <c r="AA6" i="3"/>
  <c r="AB6" i="3"/>
  <c r="AC6" i="3"/>
  <c r="U8" i="12"/>
  <c r="W8" i="12"/>
  <c r="X8" i="12"/>
  <c r="Z8" i="12"/>
  <c r="V8" i="12"/>
  <c r="Y8" i="12"/>
  <c r="W7" i="4"/>
  <c r="X7" i="4"/>
  <c r="Y7" i="4"/>
  <c r="Z7" i="4"/>
  <c r="AA7" i="4"/>
  <c r="AB7" i="4"/>
  <c r="W14" i="4"/>
  <c r="X14" i="4"/>
  <c r="Y14" i="4"/>
  <c r="Z14" i="4"/>
  <c r="AB14" i="4"/>
  <c r="AA14" i="4"/>
  <c r="AH9" i="1"/>
  <c r="AC9" i="1"/>
  <c r="AD9" i="1"/>
  <c r="AF9" i="1"/>
  <c r="AG9" i="1"/>
  <c r="AE9" i="1"/>
  <c r="AC5" i="1"/>
  <c r="AD5" i="1"/>
  <c r="AE5" i="1"/>
  <c r="AF5" i="1"/>
  <c r="AH5" i="1"/>
  <c r="AG5" i="1"/>
  <c r="X12" i="6"/>
  <c r="S12" i="6"/>
  <c r="T12" i="6"/>
  <c r="V12" i="6"/>
  <c r="U12" i="6"/>
  <c r="W12" i="6"/>
  <c r="AF9" i="10"/>
  <c r="AG9" i="10"/>
  <c r="AI9" i="10"/>
  <c r="AD9" i="10"/>
  <c r="AE9" i="10"/>
  <c r="AH9" i="10"/>
  <c r="S9" i="7"/>
  <c r="T9" i="7"/>
  <c r="V9" i="7"/>
  <c r="Q9" i="7"/>
  <c r="R9" i="7"/>
  <c r="U9" i="7"/>
  <c r="Z4" i="11"/>
  <c r="AB4" i="11"/>
  <c r="AD4" i="11"/>
  <c r="AE4" i="11"/>
  <c r="AA4" i="11"/>
  <c r="AC4" i="11"/>
  <c r="AA12" i="2"/>
  <c r="AC12" i="2"/>
  <c r="AE12" i="2"/>
  <c r="AF12" i="2"/>
  <c r="AB12" i="2"/>
  <c r="AD12" i="2"/>
  <c r="Y3" i="3"/>
  <c r="Z3" i="3"/>
  <c r="AA3" i="3"/>
  <c r="AB3" i="3"/>
  <c r="AC3" i="3"/>
  <c r="AD3" i="3"/>
  <c r="T6" i="8"/>
  <c r="O6" i="8"/>
  <c r="P6" i="8"/>
  <c r="Q6" i="8"/>
  <c r="R6" i="8"/>
  <c r="S6" i="8"/>
  <c r="AB7" i="2"/>
  <c r="AC7" i="2"/>
  <c r="AD7" i="2"/>
  <c r="AE7" i="2"/>
  <c r="AF7" i="2"/>
  <c r="AA7" i="2"/>
  <c r="O5" i="8"/>
  <c r="P5" i="8"/>
  <c r="Q5" i="8"/>
  <c r="R5" i="8"/>
  <c r="S5" i="8"/>
  <c r="T5" i="8"/>
  <c r="AB14" i="2"/>
  <c r="AC14" i="2"/>
  <c r="AD14" i="2"/>
  <c r="AA14" i="2"/>
  <c r="AE14" i="2"/>
  <c r="AF14" i="2"/>
  <c r="AF6" i="2"/>
  <c r="AA6" i="2"/>
  <c r="AB6" i="2"/>
  <c r="AD6" i="2"/>
  <c r="AE6" i="2"/>
  <c r="AC6" i="2"/>
  <c r="U14" i="5"/>
  <c r="Y14" i="5"/>
  <c r="V14" i="5"/>
  <c r="W14" i="5"/>
  <c r="X14" i="5"/>
  <c r="Z14" i="5"/>
  <c r="W6" i="5"/>
  <c r="X6" i="5"/>
  <c r="Y6" i="5"/>
  <c r="Z6" i="5"/>
  <c r="U6" i="5"/>
  <c r="V6" i="5"/>
  <c r="Y13" i="3"/>
  <c r="Z13" i="3"/>
  <c r="AA13" i="3"/>
  <c r="AB13" i="3"/>
  <c r="AC13" i="3"/>
  <c r="AD13" i="3"/>
  <c r="AC5" i="3"/>
  <c r="AD5" i="3"/>
  <c r="Y5" i="3"/>
  <c r="Z5" i="3"/>
  <c r="AA5" i="3"/>
  <c r="AB5" i="3"/>
  <c r="X3" i="4"/>
  <c r="Y3" i="4"/>
  <c r="Z3" i="4"/>
  <c r="AA3" i="4"/>
  <c r="AB3" i="4"/>
  <c r="W3" i="4"/>
  <c r="Y13" i="4"/>
  <c r="Z13" i="4"/>
  <c r="AA13" i="4"/>
  <c r="AB13" i="4"/>
  <c r="W13" i="4"/>
  <c r="X13" i="4"/>
  <c r="Q3" i="9"/>
  <c r="R3" i="9"/>
  <c r="P3" i="9"/>
  <c r="M3" i="9"/>
  <c r="N3" i="9"/>
  <c r="O3" i="9"/>
  <c r="AH20" i="1"/>
  <c r="AC20" i="1"/>
  <c r="AF20" i="1"/>
  <c r="AG20" i="1"/>
  <c r="AD20" i="1"/>
  <c r="AE20" i="1"/>
  <c r="AE3" i="1"/>
  <c r="AF3" i="1"/>
  <c r="AG3" i="1"/>
  <c r="AH3" i="1"/>
  <c r="AC3" i="1"/>
  <c r="AD3" i="1"/>
  <c r="V8" i="6"/>
  <c r="W8" i="6"/>
  <c r="X8" i="6"/>
  <c r="T8" i="6"/>
  <c r="S8" i="6"/>
  <c r="U8" i="6"/>
  <c r="AE12" i="10"/>
  <c r="AF12" i="10"/>
  <c r="AH12" i="10"/>
  <c r="AI12" i="10"/>
  <c r="AD12" i="10"/>
  <c r="AG12" i="10"/>
  <c r="AE7" i="10"/>
  <c r="AH7" i="10"/>
  <c r="AD7" i="10"/>
  <c r="AF7" i="10"/>
  <c r="AI7" i="10"/>
  <c r="AG7" i="10"/>
  <c r="U8" i="7"/>
  <c r="V8" i="7"/>
  <c r="R8" i="7"/>
  <c r="S8" i="7"/>
  <c r="Q8" i="7"/>
  <c r="T8" i="7"/>
  <c r="Z5" i="11"/>
  <c r="AA5" i="11"/>
  <c r="AC5" i="11"/>
  <c r="AE5" i="11"/>
  <c r="AD5" i="11"/>
  <c r="AB5" i="11"/>
  <c r="V5" i="12"/>
  <c r="X5" i="12"/>
  <c r="Y5" i="12"/>
  <c r="Z5" i="12"/>
  <c r="U5" i="12"/>
  <c r="W5" i="12"/>
  <c r="U4" i="5"/>
  <c r="V4" i="5"/>
  <c r="W4" i="5"/>
  <c r="X4" i="5"/>
  <c r="Z4" i="5"/>
  <c r="Y4" i="5"/>
  <c r="Q4" i="8"/>
  <c r="P4" i="8"/>
  <c r="R4" i="8"/>
  <c r="S4" i="8"/>
  <c r="T4" i="8"/>
  <c r="O4" i="8"/>
  <c r="AE13" i="2"/>
  <c r="AF13" i="2"/>
  <c r="AC13" i="2"/>
  <c r="AD13" i="2"/>
  <c r="AA13" i="2"/>
  <c r="AB13" i="2"/>
  <c r="AA5" i="2"/>
  <c r="AB5" i="2"/>
  <c r="AC5" i="2"/>
  <c r="AD5" i="2"/>
  <c r="AE5" i="2"/>
  <c r="AF5" i="2"/>
  <c r="Z13" i="5"/>
  <c r="X13" i="5"/>
  <c r="U13" i="5"/>
  <c r="V13" i="5"/>
  <c r="W13" i="5"/>
  <c r="Y13" i="5"/>
  <c r="V5" i="5"/>
  <c r="W5" i="5"/>
  <c r="X5" i="5"/>
  <c r="Y5" i="5"/>
  <c r="Z5" i="5"/>
  <c r="U5" i="5"/>
  <c r="Y12" i="3"/>
  <c r="Z12" i="3"/>
  <c r="AA12" i="3"/>
  <c r="AB12" i="3"/>
  <c r="AC12" i="3"/>
  <c r="AD12" i="3"/>
  <c r="AA4" i="3"/>
  <c r="AB4" i="3"/>
  <c r="AC4" i="3"/>
  <c r="AD4" i="3"/>
  <c r="Y4" i="3"/>
  <c r="Z4" i="3"/>
  <c r="U6" i="12"/>
  <c r="W6" i="12"/>
  <c r="X6" i="12"/>
  <c r="Y6" i="12"/>
  <c r="Z6" i="12"/>
  <c r="V6" i="12"/>
  <c r="AA12" i="4"/>
  <c r="AB12" i="4"/>
  <c r="W12" i="4"/>
  <c r="X12" i="4"/>
  <c r="Y12" i="4"/>
  <c r="Z12" i="4"/>
  <c r="M4" i="9"/>
  <c r="O4" i="9"/>
  <c r="P4" i="9"/>
  <c r="Q4" i="9"/>
  <c r="R4" i="9"/>
  <c r="N4" i="9"/>
  <c r="AD12" i="1"/>
  <c r="AE12" i="1"/>
  <c r="AF12" i="1"/>
  <c r="AG12" i="1"/>
  <c r="AH12" i="1"/>
  <c r="AC12" i="1"/>
  <c r="AC21" i="1"/>
  <c r="AD21" i="1"/>
  <c r="AE21" i="1"/>
  <c r="AF21" i="1"/>
  <c r="AG21" i="1"/>
  <c r="AH21" i="1"/>
  <c r="X9" i="6"/>
  <c r="S9" i="6"/>
  <c r="T9" i="6"/>
  <c r="V9" i="6"/>
  <c r="U9" i="6"/>
  <c r="W9" i="6"/>
  <c r="AE11" i="10"/>
  <c r="AH11" i="10"/>
  <c r="AD11" i="10"/>
  <c r="AF11" i="10"/>
  <c r="AG11" i="10"/>
  <c r="AI11" i="10"/>
  <c r="AE8" i="10"/>
  <c r="AF8" i="10"/>
  <c r="AH8" i="10"/>
  <c r="AI8" i="10"/>
  <c r="AD8" i="10"/>
  <c r="AG8" i="10"/>
  <c r="V7" i="7"/>
  <c r="Q7" i="7"/>
  <c r="S7" i="7"/>
  <c r="T7" i="7"/>
  <c r="R7" i="7"/>
  <c r="U7" i="7"/>
  <c r="Z8" i="11"/>
  <c r="AB8" i="11"/>
  <c r="AD8" i="11"/>
  <c r="AE8" i="11"/>
  <c r="AC8" i="11"/>
  <c r="AA8" i="11"/>
</calcChain>
</file>

<file path=xl/sharedStrings.xml><?xml version="1.0" encoding="utf-8"?>
<sst xmlns="http://schemas.openxmlformats.org/spreadsheetml/2006/main" count="249" uniqueCount="24">
  <si>
    <t>Turnier:</t>
  </si>
  <si>
    <t>Datum:</t>
  </si>
  <si>
    <t>½</t>
  </si>
  <si>
    <t>+</t>
  </si>
  <si>
    <t>-</t>
  </si>
  <si>
    <t>Rangliste</t>
  </si>
  <si>
    <t>Name</t>
  </si>
  <si>
    <t>Punkte</t>
  </si>
  <si>
    <t>SoBe</t>
  </si>
  <si>
    <t>Platz</t>
  </si>
  <si>
    <t>Spiele</t>
  </si>
  <si>
    <t>S</t>
  </si>
  <si>
    <t>U</t>
  </si>
  <si>
    <t>N</t>
  </si>
  <si>
    <t>1</t>
  </si>
  <si>
    <t>2</t>
  </si>
  <si>
    <t>3</t>
  </si>
  <si>
    <t>4</t>
  </si>
  <si>
    <t>5</t>
  </si>
  <si>
    <t>6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</si>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</sst>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u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4"/>
        <bgColor indexed="23"/>
      </patternFill>
    </fill>
    <fill>
      <patternFill patternType="solid">
        <fgColor indexed="26"/>
        <bgColor indexed="9"/>
      </patternFill>
    </fill>
  </fills>
  <borders count="3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3"/>
      </left>
      <right style="hair">
        <color indexed="63"/>
      </right>
      <top style="medium">
        <color indexed="63"/>
      </top>
      <bottom style="hair">
        <color indexed="63"/>
      </bottom>
      <diagonal/>
    </border>
    <border>
      <left/>
      <right style="medium">
        <color indexed="63"/>
      </right>
      <top style="medium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medium">
        <color indexed="63"/>
      </top>
      <bottom style="hair">
        <color indexed="63"/>
      </bottom>
      <diagonal/>
    </border>
    <border>
      <left style="hair">
        <color indexed="63"/>
      </left>
      <right style="medium">
        <color indexed="63"/>
      </right>
      <top style="medium">
        <color indexed="63"/>
      </top>
      <bottom style="hair">
        <color indexed="6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hair">
        <color indexed="63"/>
      </left>
      <right/>
      <top style="medium">
        <color indexed="63"/>
      </top>
      <bottom style="hair">
        <color indexed="63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medium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/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 style="hair">
        <color indexed="63"/>
      </left>
      <right style="medium">
        <color indexed="63"/>
      </right>
      <top style="hair">
        <color indexed="63"/>
      </top>
      <bottom/>
      <diagonal/>
    </border>
    <border>
      <left style="hair">
        <color indexed="63"/>
      </left>
      <right/>
      <top style="hair">
        <color indexed="63"/>
      </top>
      <bottom/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medium">
        <color indexed="63"/>
      </right>
      <top/>
      <bottom style="hair">
        <color indexed="63"/>
      </bottom>
      <diagonal/>
    </border>
    <border>
      <left style="medium">
        <color indexed="63"/>
      </left>
      <right style="hair">
        <color indexed="63"/>
      </right>
      <top style="hair">
        <color indexed="63"/>
      </top>
      <bottom style="medium">
        <color indexed="63"/>
      </bottom>
      <diagonal/>
    </border>
    <border>
      <left/>
      <right style="medium">
        <color indexed="63"/>
      </right>
      <top style="hair">
        <color indexed="63"/>
      </top>
      <bottom style="medium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medium">
        <color indexed="63"/>
      </bottom>
      <diagonal/>
    </border>
    <border>
      <left style="hair">
        <color indexed="63"/>
      </left>
      <right style="medium">
        <color indexed="63"/>
      </right>
      <top style="hair">
        <color indexed="63"/>
      </top>
      <bottom style="medium">
        <color indexed="63"/>
      </bottom>
      <diagonal/>
    </border>
    <border>
      <left style="hair">
        <color indexed="63"/>
      </left>
      <right/>
      <top style="hair">
        <color indexed="63"/>
      </top>
      <bottom style="medium">
        <color indexed="63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hair">
        <color indexed="63"/>
      </left>
      <right style="hair">
        <color indexed="63"/>
      </right>
      <top/>
      <bottom/>
      <diagonal/>
    </border>
    <border>
      <left style="medium">
        <color indexed="63"/>
      </left>
      <right style="medium">
        <color indexed="63"/>
      </right>
      <top style="thin">
        <color indexed="9"/>
      </top>
      <bottom/>
      <diagonal/>
    </border>
    <border>
      <left/>
      <right style="hair">
        <color indexed="63"/>
      </right>
      <top style="medium">
        <color indexed="63"/>
      </top>
      <bottom style="hair">
        <color indexed="63"/>
      </bottom>
      <diagonal/>
    </border>
    <border>
      <left style="medium">
        <color indexed="63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63"/>
      </right>
      <top style="medium">
        <color indexed="9"/>
      </top>
      <bottom style="medium">
        <color indexed="9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6" fillId="0" borderId="1" xfId="0" applyFont="1" applyBorder="1" applyAlignment="1">
      <alignment vertic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0" fillId="0" borderId="2" xfId="0" applyBorder="1"/>
    <xf numFmtId="0" fontId="8" fillId="0" borderId="2" xfId="0" applyFont="1" applyBorder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0" fillId="0" borderId="1" xfId="0" applyFont="1" applyBorder="1"/>
    <xf numFmtId="0" fontId="8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vertical="center" shrinkToFit="1"/>
      <protection locked="0"/>
    </xf>
    <xf numFmtId="0" fontId="0" fillId="3" borderId="3" xfId="0" applyFill="1" applyBorder="1" applyAlignment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1" fillId="0" borderId="9" xfId="0" applyFont="1" applyBorder="1"/>
    <xf numFmtId="0" fontId="8" fillId="2" borderId="10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 applyProtection="1">
      <alignment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 shrinkToFit="1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 applyProtection="1">
      <alignment vertical="center" shrinkToFit="1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vertical="center" shrinkToFit="1"/>
    </xf>
    <xf numFmtId="2" fontId="2" fillId="0" borderId="24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1" fillId="0" borderId="25" xfId="0" applyFont="1" applyBorder="1"/>
    <xf numFmtId="0" fontId="1" fillId="0" borderId="1" xfId="0" applyFont="1" applyBorder="1" applyProtection="1">
      <protection locked="0"/>
    </xf>
    <xf numFmtId="0" fontId="1" fillId="0" borderId="26" xfId="0" applyFont="1" applyBorder="1"/>
    <xf numFmtId="0" fontId="10" fillId="0" borderId="26" xfId="0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0" borderId="27" xfId="0" applyFont="1" applyBorder="1" applyAlignment="1">
      <alignment vertical="center"/>
    </xf>
    <xf numFmtId="1" fontId="10" fillId="0" borderId="26" xfId="0" applyNumberFormat="1" applyFont="1" applyBorder="1" applyAlignment="1">
      <alignment vertical="center"/>
    </xf>
    <xf numFmtId="1" fontId="10" fillId="0" borderId="28" xfId="0" applyNumberFormat="1" applyFont="1" applyBorder="1" applyAlignment="1">
      <alignment vertical="center"/>
    </xf>
    <xf numFmtId="1" fontId="10" fillId="0" borderId="1" xfId="0" applyNumberFormat="1" applyFont="1" applyBorder="1" applyAlignment="1">
      <alignment vertical="center"/>
    </xf>
    <xf numFmtId="0" fontId="0" fillId="0" borderId="9" xfId="0" applyBorder="1"/>
    <xf numFmtId="0" fontId="10" fillId="0" borderId="1" xfId="0" applyFont="1" applyBorder="1" applyAlignment="1">
      <alignment vertical="center"/>
    </xf>
    <xf numFmtId="1" fontId="10" fillId="0" borderId="7" xfId="0" applyNumberFormat="1" applyFont="1" applyBorder="1" applyAlignment="1">
      <alignment vertical="center"/>
    </xf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vertical="center"/>
    </xf>
    <xf numFmtId="0" fontId="0" fillId="0" borderId="26" xfId="0" applyFont="1" applyBorder="1"/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22" xfId="0" applyFill="1" applyBorder="1" applyAlignment="1">
      <alignment horizontal="center" vertical="center"/>
    </xf>
    <xf numFmtId="0" fontId="1" fillId="0" borderId="26" xfId="0" applyFont="1" applyBorder="1" applyProtection="1">
      <protection locked="0"/>
    </xf>
    <xf numFmtId="0" fontId="0" fillId="0" borderId="9" xfId="0" applyFont="1" applyBorder="1"/>
    <xf numFmtId="2" fontId="2" fillId="0" borderId="29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>
      <alignment horizontal="left" vertical="center" shrinkToFit="1"/>
    </xf>
    <xf numFmtId="49" fontId="4" fillId="0" borderId="14" xfId="0" applyNumberFormat="1" applyFont="1" applyBorder="1" applyAlignment="1">
      <alignment horizontal="left" vertical="center" shrinkToFit="1"/>
    </xf>
    <xf numFmtId="49" fontId="4" fillId="0" borderId="12" xfId="0" applyNumberFormat="1" applyFont="1" applyBorder="1" applyAlignment="1">
      <alignment horizontal="left" vertical="center" shrinkToFit="1"/>
    </xf>
    <xf numFmtId="0" fontId="10" fillId="2" borderId="30" xfId="0" applyFont="1" applyFill="1" applyBorder="1" applyAlignment="1">
      <alignment vertical="center"/>
    </xf>
    <xf numFmtId="49" fontId="4" fillId="0" borderId="22" xfId="0" applyNumberFormat="1" applyFont="1" applyBorder="1" applyAlignment="1">
      <alignment horizontal="left" vertical="center" shrinkToFit="1"/>
    </xf>
    <xf numFmtId="0" fontId="10" fillId="2" borderId="26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Fill="1" applyBorder="1"/>
    <xf numFmtId="0" fontId="8" fillId="0" borderId="3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 applyProtection="1">
      <alignment vertical="center" shrinkToFit="1"/>
      <protection locked="0"/>
    </xf>
    <xf numFmtId="0" fontId="0" fillId="3" borderId="5" xfId="0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2" fontId="2" fillId="0" borderId="33" xfId="0" applyNumberFormat="1" applyFont="1" applyBorder="1"/>
    <xf numFmtId="0" fontId="11" fillId="0" borderId="1" xfId="0" applyFont="1" applyBorder="1"/>
    <xf numFmtId="0" fontId="8" fillId="0" borderId="10" xfId="0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vertical="center" shrinkToFit="1"/>
      <protection locked="0"/>
    </xf>
    <xf numFmtId="0" fontId="2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 applyProtection="1">
      <alignment vertical="center" shrinkToFit="1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1" fillId="0" borderId="26" xfId="0" applyFont="1" applyBorder="1"/>
    <xf numFmtId="0" fontId="10" fillId="0" borderId="26" xfId="0" applyFont="1" applyBorder="1"/>
    <xf numFmtId="0" fontId="10" fillId="0" borderId="1" xfId="0" applyFont="1" applyBorder="1"/>
    <xf numFmtId="49" fontId="4" fillId="2" borderId="5" xfId="0" applyNumberFormat="1" applyFont="1" applyFill="1" applyBorder="1" applyAlignment="1" applyProtection="1">
      <alignment vertical="center"/>
      <protection locked="0"/>
    </xf>
    <xf numFmtId="2" fontId="2" fillId="0" borderId="36" xfId="0" applyNumberFormat="1" applyFont="1" applyBorder="1"/>
    <xf numFmtId="49" fontId="4" fillId="0" borderId="5" xfId="0" applyNumberFormat="1" applyFont="1" applyBorder="1" applyAlignment="1">
      <alignment horizontal="left" vertical="center"/>
    </xf>
    <xf numFmtId="49" fontId="4" fillId="2" borderId="12" xfId="0" applyNumberFormat="1" applyFont="1" applyFill="1" applyBorder="1" applyAlignment="1" applyProtection="1">
      <alignment vertical="center"/>
      <protection locked="0"/>
    </xf>
    <xf numFmtId="49" fontId="4" fillId="0" borderId="12" xfId="0" applyNumberFormat="1" applyFont="1" applyBorder="1" applyAlignment="1">
      <alignment horizontal="left" vertical="center"/>
    </xf>
    <xf numFmtId="49" fontId="4" fillId="2" borderId="22" xfId="0" applyNumberFormat="1" applyFont="1" applyFill="1" applyBorder="1" applyAlignment="1" applyProtection="1">
      <alignment vertical="center"/>
      <protection locked="0"/>
    </xf>
    <xf numFmtId="49" fontId="4" fillId="0" borderId="22" xfId="0" applyNumberFormat="1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2" xfId="0" applyFont="1" applyFill="1" applyBorder="1"/>
    <xf numFmtId="0" fontId="0" fillId="3" borderId="5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right" vertical="center"/>
    </xf>
    <xf numFmtId="14" fontId="5" fillId="0" borderId="1" xfId="0" applyNumberFormat="1" applyFont="1" applyBorder="1" applyAlignment="1" applyProtection="1">
      <alignment horizontal="left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</cellXfs>
  <cellStyles count="1">
    <cellStyle name="Standard" xfId="0" builtinId="0"/>
  </cellStyles>
  <dxfs count="78"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76767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28"/>
  <sheetViews>
    <sheetView showRowColHeaders="0" workbookViewId="0">
      <selection activeCell="C1" sqref="C1"/>
    </sheetView>
  </sheetViews>
  <sheetFormatPr baseColWidth="10" defaultRowHeight="12.75" x14ac:dyDescent="0.2"/>
  <cols>
    <col min="1" max="1" width="3.140625" style="1" customWidth="1"/>
    <col min="2" max="2" width="22.7109375" style="1" customWidth="1"/>
    <col min="3" max="22" width="4.7109375" style="1" customWidth="1"/>
    <col min="23" max="23" width="7.28515625" style="1" customWidth="1"/>
    <col min="24" max="24" width="9.7109375" style="1" customWidth="1"/>
    <col min="25" max="25" width="5.7109375" style="1" customWidth="1"/>
    <col min="26" max="26" width="4.7109375" style="2" customWidth="1"/>
    <col min="27" max="27" width="5.7109375" style="1" customWidth="1"/>
    <col min="28" max="28" width="22.7109375" style="1" customWidth="1"/>
    <col min="29" max="29" width="7.28515625" style="1" customWidth="1"/>
    <col min="30" max="30" width="9.7109375" style="1" customWidth="1"/>
    <col min="31" max="31" width="5.7109375" style="1" customWidth="1"/>
    <col min="32" max="34" width="4.28515625" style="1" customWidth="1"/>
    <col min="35" max="16384" width="11.42578125" style="1"/>
  </cols>
  <sheetData>
    <row r="1" spans="1:75" s="5" customFormat="1" ht="24.95" customHeight="1" x14ac:dyDescent="0.2">
      <c r="A1" s="130" t="s">
        <v>0</v>
      </c>
      <c r="B1" s="130"/>
      <c r="C1" s="131"/>
      <c r="D1" s="131"/>
      <c r="E1" s="131"/>
      <c r="F1" s="131"/>
      <c r="G1" s="131"/>
      <c r="H1" s="131"/>
      <c r="I1" s="131"/>
      <c r="J1" s="131"/>
      <c r="K1" s="132" t="s">
        <v>1</v>
      </c>
      <c r="L1" s="132"/>
      <c r="M1" s="133"/>
      <c r="N1" s="133"/>
      <c r="O1" s="133"/>
      <c r="P1" s="3"/>
      <c r="Q1" s="4">
        <v>1</v>
      </c>
      <c r="R1" s="4" t="s">
        <v>2</v>
      </c>
      <c r="S1" s="4">
        <v>0</v>
      </c>
      <c r="T1" s="4" t="s">
        <v>3</v>
      </c>
      <c r="U1" s="4" t="s">
        <v>4</v>
      </c>
      <c r="Z1" s="6"/>
      <c r="AA1" s="7" t="s">
        <v>5</v>
      </c>
    </row>
    <row r="2" spans="1:75" x14ac:dyDescent="0.2">
      <c r="A2" s="8"/>
      <c r="B2" s="9" t="s">
        <v>6</v>
      </c>
      <c r="C2" s="10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0">
        <v>8</v>
      </c>
      <c r="K2" s="10">
        <v>9</v>
      </c>
      <c r="L2" s="10">
        <v>10</v>
      </c>
      <c r="M2" s="10">
        <v>11</v>
      </c>
      <c r="N2" s="10">
        <v>12</v>
      </c>
      <c r="O2" s="10">
        <v>13</v>
      </c>
      <c r="P2" s="10">
        <v>14</v>
      </c>
      <c r="Q2" s="10">
        <v>15</v>
      </c>
      <c r="R2" s="10">
        <v>16</v>
      </c>
      <c r="S2" s="10">
        <v>17</v>
      </c>
      <c r="T2" s="10">
        <v>18</v>
      </c>
      <c r="U2" s="10">
        <v>19</v>
      </c>
      <c r="V2" s="10">
        <v>20</v>
      </c>
      <c r="W2" s="11" t="s">
        <v>7</v>
      </c>
      <c r="X2" s="12" t="s">
        <v>8</v>
      </c>
      <c r="Y2" s="11" t="s">
        <v>9</v>
      </c>
      <c r="Z2" s="13"/>
      <c r="AA2" s="11" t="s">
        <v>9</v>
      </c>
      <c r="AB2" s="11" t="s">
        <v>6</v>
      </c>
      <c r="AC2" s="11" t="s">
        <v>7</v>
      </c>
      <c r="AD2" s="12" t="s">
        <v>8</v>
      </c>
      <c r="AE2" s="12" t="s">
        <v>10</v>
      </c>
      <c r="AF2" s="12" t="s">
        <v>11</v>
      </c>
      <c r="AG2" s="12" t="s">
        <v>12</v>
      </c>
      <c r="AH2" s="12" t="s">
        <v>13</v>
      </c>
      <c r="AI2" s="14"/>
    </row>
    <row r="3" spans="1:75" ht="24.95" customHeight="1" x14ac:dyDescent="0.2">
      <c r="A3" s="15">
        <v>1</v>
      </c>
      <c r="B3" s="16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9"/>
      <c r="W3" s="20">
        <f>SUM(AI3:BB3)</f>
        <v>0</v>
      </c>
      <c r="X3" s="21">
        <f t="shared" ref="X3:X22" si="0">AI3*$W$3+AJ3*$W$4+AK3*$W$5+AL3*$W$6+AM3*$W$7+AN3*$W$8+AO3*$W$9+AP3*$W$10+AQ3*$W$11+AR3*$W$12+AS3*$W$13+AT3*$W$14+AU3*$W$15+AV3*$W$16+AW3*$W$17+AX3*$W$18+AY3*$W$19+AZ3*$W$20+BA3*$W$21+BB3*$W$22</f>
        <v>0</v>
      </c>
      <c r="Y3" s="22">
        <f>RANK(Y23,$Y$23:$Y$42,0)</f>
        <v>1</v>
      </c>
      <c r="Z3" s="23">
        <f>B3</f>
        <v>0</v>
      </c>
      <c r="AA3" s="20">
        <f>SMALL($Y$3:$Y$22,1)</f>
        <v>1</v>
      </c>
      <c r="AB3" s="24" t="str">
        <f>IF(H43=0,"",VLOOKUP(1,$F$43:$G$62,2,FALSE))</f>
        <v/>
      </c>
      <c r="AC3" s="25" t="str">
        <f t="shared" ref="AC3:AC22" si="1">IF(AB3="","",VLOOKUP(AB3,$B$3:$W$22,22,FALSE))</f>
        <v/>
      </c>
      <c r="AD3" s="26" t="str">
        <f t="shared" ref="AD3:AD22" si="2">IF(AB3="","",VLOOKUP(AB3,$B$3:$X$22,23,FALSE))</f>
        <v/>
      </c>
      <c r="AE3" s="27" t="str">
        <f>IF(AB3="","",VLOOKUP(AB3,$AE$23:$AI$42,5,FALSE))</f>
        <v/>
      </c>
      <c r="AF3" s="27" t="str">
        <f>IF(AB3="","",VLOOKUP(AB3,$AE$23:$AH$42,2,FALSE))</f>
        <v/>
      </c>
      <c r="AG3" s="27" t="str">
        <f>IF(AB3="","",VLOOKUP(AB3,$AE$23:$AH$42,3,FALSE))</f>
        <v/>
      </c>
      <c r="AH3" s="28" t="str">
        <f>IF(AB3="","",VLOOKUP(AB3,$AE$23:$AH$42,4,FALSE))</f>
        <v/>
      </c>
      <c r="AI3" s="29">
        <f>IF(C3=1,1,IF(C3="+",1,IF(C3=0,0,IF(C3="-",0,IF(C3="",0,0.5)))))</f>
        <v>0</v>
      </c>
      <c r="AJ3" s="4">
        <f t="shared" ref="AJ3:BB16" si="3">IF(D3=1,1,IF(D3="+",1,IF(D3=0,0,IF(D3="-",0,IF(D3="",0,0.5)))))</f>
        <v>0</v>
      </c>
      <c r="AK3" s="4">
        <f t="shared" si="3"/>
        <v>0</v>
      </c>
      <c r="AL3" s="4">
        <f t="shared" si="3"/>
        <v>0</v>
      </c>
      <c r="AM3" s="4">
        <f t="shared" si="3"/>
        <v>0</v>
      </c>
      <c r="AN3" s="4">
        <f t="shared" si="3"/>
        <v>0</v>
      </c>
      <c r="AO3" s="4">
        <f t="shared" si="3"/>
        <v>0</v>
      </c>
      <c r="AP3" s="4">
        <f t="shared" si="3"/>
        <v>0</v>
      </c>
      <c r="AQ3" s="4">
        <f t="shared" si="3"/>
        <v>0</v>
      </c>
      <c r="AR3" s="4">
        <f t="shared" si="3"/>
        <v>0</v>
      </c>
      <c r="AS3" s="4">
        <f t="shared" si="3"/>
        <v>0</v>
      </c>
      <c r="AT3" s="4">
        <f t="shared" si="3"/>
        <v>0</v>
      </c>
      <c r="AU3" s="4">
        <f t="shared" si="3"/>
        <v>0</v>
      </c>
      <c r="AV3" s="4">
        <f t="shared" si="3"/>
        <v>0</v>
      </c>
      <c r="AW3" s="4">
        <f t="shared" si="3"/>
        <v>0</v>
      </c>
      <c r="AX3" s="4">
        <f t="shared" si="3"/>
        <v>0</v>
      </c>
      <c r="AY3" s="4">
        <f t="shared" si="3"/>
        <v>0</v>
      </c>
      <c r="AZ3" s="4">
        <f t="shared" si="3"/>
        <v>0</v>
      </c>
      <c r="BA3" s="4">
        <f t="shared" si="3"/>
        <v>0</v>
      </c>
      <c r="BB3" s="4">
        <f t="shared" si="3"/>
        <v>0</v>
      </c>
      <c r="BD3" s="4">
        <f>IF(C3="",0,1)</f>
        <v>0</v>
      </c>
      <c r="BE3" s="4">
        <f t="shared" ref="BE3:BT18" si="4">IF(D3="",0,1)</f>
        <v>0</v>
      </c>
      <c r="BF3" s="4">
        <f t="shared" si="4"/>
        <v>0</v>
      </c>
      <c r="BG3" s="4">
        <f t="shared" si="4"/>
        <v>0</v>
      </c>
      <c r="BH3" s="4">
        <f t="shared" si="4"/>
        <v>0</v>
      </c>
      <c r="BI3" s="4">
        <f t="shared" si="4"/>
        <v>0</v>
      </c>
      <c r="BJ3" s="4">
        <f t="shared" si="4"/>
        <v>0</v>
      </c>
      <c r="BK3" s="4">
        <f t="shared" si="4"/>
        <v>0</v>
      </c>
      <c r="BL3" s="4">
        <f t="shared" si="4"/>
        <v>0</v>
      </c>
      <c r="BM3" s="4">
        <f t="shared" si="4"/>
        <v>0</v>
      </c>
      <c r="BN3" s="4">
        <f t="shared" si="4"/>
        <v>0</v>
      </c>
      <c r="BO3" s="4">
        <f t="shared" si="4"/>
        <v>0</v>
      </c>
      <c r="BP3" s="4">
        <f t="shared" si="4"/>
        <v>0</v>
      </c>
      <c r="BQ3" s="4">
        <f t="shared" si="4"/>
        <v>0</v>
      </c>
      <c r="BR3" s="4">
        <f t="shared" si="4"/>
        <v>0</v>
      </c>
      <c r="BS3" s="4">
        <f t="shared" si="4"/>
        <v>0</v>
      </c>
      <c r="BT3" s="4">
        <f t="shared" si="4"/>
        <v>0</v>
      </c>
      <c r="BU3" s="4">
        <f>IF(T3="",0,1)</f>
        <v>0</v>
      </c>
      <c r="BV3" s="4">
        <f>IF(U3="",0,1)</f>
        <v>0</v>
      </c>
      <c r="BW3" s="4">
        <f>IF(V3="",0,1)</f>
        <v>0</v>
      </c>
    </row>
    <row r="4" spans="1:75" ht="24.95" customHeight="1" x14ac:dyDescent="0.2">
      <c r="A4" s="30">
        <v>2</v>
      </c>
      <c r="B4" s="31"/>
      <c r="C4" s="32" t="str">
        <f>IF(INDEX($A$1:$V$22,COLUMN(),ROW())="","",IF(INDEX($A$1:$V$22,COLUMN(),ROW())=1,0,IF(INDEX($A$1:$V$22,COLUMN(),ROW())=0,1,IF(INDEX($A$1:$V$22,COLUMN(),ROW())="+","-",IF(INDEX($A$1:$V$22,COLUMN(),ROW())="-","+","½")))))</f>
        <v/>
      </c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5"/>
      <c r="W4" s="32">
        <f t="shared" ref="W4:W22" si="5">SUM(AI4:BB4)</f>
        <v>0</v>
      </c>
      <c r="X4" s="36">
        <f t="shared" si="0"/>
        <v>0</v>
      </c>
      <c r="Y4" s="37">
        <f t="shared" ref="Y4:Y22" si="6">RANK(Y24,$Y$23:$Y$42,0)</f>
        <v>1</v>
      </c>
      <c r="Z4" s="23">
        <f t="shared" ref="Z4:Z22" si="7">B4</f>
        <v>0</v>
      </c>
      <c r="AA4" s="32">
        <f>SMALL($Y$3:$Y$22,2)</f>
        <v>1</v>
      </c>
      <c r="AB4" s="38" t="str">
        <f>IF(H44=0,"",VLOOKUP(2,$F$43:$G$62,2,FALSE))</f>
        <v/>
      </c>
      <c r="AC4" s="39" t="str">
        <f t="shared" si="1"/>
        <v/>
      </c>
      <c r="AD4" s="40" t="str">
        <f t="shared" si="2"/>
        <v/>
      </c>
      <c r="AE4" s="41" t="str">
        <f t="shared" ref="AE4:AE22" si="8">IF(AB4="","",VLOOKUP(AB4,$AE$23:$AI$42,5,FALSE))</f>
        <v/>
      </c>
      <c r="AF4" s="41" t="str">
        <f t="shared" ref="AF4:AF22" si="9">IF(AB4="","",VLOOKUP(AB4,$AE$23:$AH$42,2,FALSE))</f>
        <v/>
      </c>
      <c r="AG4" s="41" t="str">
        <f t="shared" ref="AG4:AG22" si="10">IF(AB4="","",VLOOKUP(AB4,$AE$23:$AH$42,3,FALSE))</f>
        <v/>
      </c>
      <c r="AH4" s="42" t="str">
        <f t="shared" ref="AH4:AH22" si="11">IF(AB4="","",VLOOKUP(AB4,$AE$23:$AH$42,4,FALSE))</f>
        <v/>
      </c>
      <c r="AI4" s="29">
        <f t="shared" ref="AI4:AI22" si="12">IF(C4=1,1,IF(C4="+",1,IF(C4=0,0,IF(C4="-",0,IF(C4="",0,0.5)))))</f>
        <v>0</v>
      </c>
      <c r="AJ4" s="4">
        <f t="shared" si="3"/>
        <v>0</v>
      </c>
      <c r="AK4" s="4">
        <f t="shared" si="3"/>
        <v>0</v>
      </c>
      <c r="AL4" s="4">
        <f t="shared" si="3"/>
        <v>0</v>
      </c>
      <c r="AM4" s="4">
        <f t="shared" si="3"/>
        <v>0</v>
      </c>
      <c r="AN4" s="4">
        <f t="shared" si="3"/>
        <v>0</v>
      </c>
      <c r="AO4" s="4">
        <f t="shared" si="3"/>
        <v>0</v>
      </c>
      <c r="AP4" s="4">
        <f t="shared" si="3"/>
        <v>0</v>
      </c>
      <c r="AQ4" s="4">
        <f t="shared" si="3"/>
        <v>0</v>
      </c>
      <c r="AR4" s="4">
        <f t="shared" si="3"/>
        <v>0</v>
      </c>
      <c r="AS4" s="4">
        <f t="shared" si="3"/>
        <v>0</v>
      </c>
      <c r="AT4" s="4">
        <f t="shared" si="3"/>
        <v>0</v>
      </c>
      <c r="AU4" s="4">
        <f t="shared" si="3"/>
        <v>0</v>
      </c>
      <c r="AV4" s="4">
        <f t="shared" si="3"/>
        <v>0</v>
      </c>
      <c r="AW4" s="4">
        <f t="shared" si="3"/>
        <v>0</v>
      </c>
      <c r="AX4" s="4">
        <f t="shared" si="3"/>
        <v>0</v>
      </c>
      <c r="AY4" s="4">
        <f t="shared" si="3"/>
        <v>0</v>
      </c>
      <c r="AZ4" s="4">
        <f t="shared" si="3"/>
        <v>0</v>
      </c>
      <c r="BA4" s="4">
        <f t="shared" si="3"/>
        <v>0</v>
      </c>
      <c r="BB4" s="4">
        <f t="shared" si="3"/>
        <v>0</v>
      </c>
      <c r="BD4" s="4">
        <f t="shared" ref="BD4:BD22" si="13">IF(C4="",0,1)</f>
        <v>0</v>
      </c>
      <c r="BE4" s="4">
        <f t="shared" si="4"/>
        <v>0</v>
      </c>
      <c r="BF4" s="4">
        <f t="shared" si="4"/>
        <v>0</v>
      </c>
      <c r="BG4" s="4">
        <f t="shared" si="4"/>
        <v>0</v>
      </c>
      <c r="BH4" s="4">
        <f t="shared" si="4"/>
        <v>0</v>
      </c>
      <c r="BI4" s="4">
        <f t="shared" si="4"/>
        <v>0</v>
      </c>
      <c r="BJ4" s="4">
        <f t="shared" si="4"/>
        <v>0</v>
      </c>
      <c r="BK4" s="4">
        <f t="shared" si="4"/>
        <v>0</v>
      </c>
      <c r="BL4" s="4">
        <f t="shared" si="4"/>
        <v>0</v>
      </c>
      <c r="BM4" s="4">
        <f t="shared" si="4"/>
        <v>0</v>
      </c>
      <c r="BN4" s="4">
        <f t="shared" si="4"/>
        <v>0</v>
      </c>
      <c r="BO4" s="4">
        <f t="shared" si="4"/>
        <v>0</v>
      </c>
      <c r="BP4" s="4">
        <f t="shared" si="4"/>
        <v>0</v>
      </c>
      <c r="BQ4" s="4">
        <f t="shared" si="4"/>
        <v>0</v>
      </c>
      <c r="BR4" s="4">
        <f t="shared" si="4"/>
        <v>0</v>
      </c>
      <c r="BS4" s="4">
        <f t="shared" si="4"/>
        <v>0</v>
      </c>
      <c r="BT4" s="4">
        <f t="shared" si="4"/>
        <v>0</v>
      </c>
      <c r="BU4" s="4">
        <f t="shared" ref="BU4:BW22" si="14">IF(T4="",0,1)</f>
        <v>0</v>
      </c>
      <c r="BV4" s="4">
        <f t="shared" si="14"/>
        <v>0</v>
      </c>
      <c r="BW4" s="4">
        <f t="shared" si="14"/>
        <v>0</v>
      </c>
    </row>
    <row r="5" spans="1:75" ht="24.95" customHeight="1" x14ac:dyDescent="0.2">
      <c r="A5" s="30">
        <v>3</v>
      </c>
      <c r="B5" s="31"/>
      <c r="C5" s="32" t="str">
        <f t="shared" ref="C5:R22" si="15">IF(INDEX($A$1:$V$22,COLUMN(),ROW())="","",IF(INDEX($A$1:$V$22,COLUMN(),ROW())=1,0,IF(INDEX($A$1:$V$22,COLUMN(),ROW())=0,1,IF(INDEX($A$1:$V$22,COLUMN(),ROW())="+","-",IF(INDEX($A$1:$V$22,COLUMN(),ROW())="-","+","½")))))</f>
        <v/>
      </c>
      <c r="D5" s="39" t="str">
        <f t="shared" si="15"/>
        <v/>
      </c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5"/>
      <c r="W5" s="32">
        <f t="shared" si="5"/>
        <v>0</v>
      </c>
      <c r="X5" s="36">
        <f t="shared" si="0"/>
        <v>0</v>
      </c>
      <c r="Y5" s="37">
        <f t="shared" si="6"/>
        <v>1</v>
      </c>
      <c r="Z5" s="23">
        <f t="shared" si="7"/>
        <v>0</v>
      </c>
      <c r="AA5" s="32">
        <f>SMALL($Y$3:$Y$22,3)</f>
        <v>1</v>
      </c>
      <c r="AB5" s="43" t="str">
        <f>IF(H45=0,"",VLOOKUP(3,$F$43:$G$62,2,FALSE))</f>
        <v/>
      </c>
      <c r="AC5" s="39" t="str">
        <f t="shared" si="1"/>
        <v/>
      </c>
      <c r="AD5" s="40" t="str">
        <f t="shared" si="2"/>
        <v/>
      </c>
      <c r="AE5" s="44" t="str">
        <f t="shared" si="8"/>
        <v/>
      </c>
      <c r="AF5" s="44" t="str">
        <f t="shared" si="9"/>
        <v/>
      </c>
      <c r="AG5" s="44" t="str">
        <f t="shared" si="10"/>
        <v/>
      </c>
      <c r="AH5" s="45" t="str">
        <f t="shared" si="11"/>
        <v/>
      </c>
      <c r="AI5" s="29">
        <f t="shared" si="12"/>
        <v>0</v>
      </c>
      <c r="AJ5" s="4">
        <f t="shared" si="3"/>
        <v>0</v>
      </c>
      <c r="AK5" s="4">
        <f t="shared" si="3"/>
        <v>0</v>
      </c>
      <c r="AL5" s="4">
        <f t="shared" si="3"/>
        <v>0</v>
      </c>
      <c r="AM5" s="4">
        <f t="shared" si="3"/>
        <v>0</v>
      </c>
      <c r="AN5" s="4">
        <f t="shared" si="3"/>
        <v>0</v>
      </c>
      <c r="AO5" s="4">
        <f t="shared" si="3"/>
        <v>0</v>
      </c>
      <c r="AP5" s="4">
        <f t="shared" si="3"/>
        <v>0</v>
      </c>
      <c r="AQ5" s="4">
        <f t="shared" si="3"/>
        <v>0</v>
      </c>
      <c r="AR5" s="4">
        <f t="shared" si="3"/>
        <v>0</v>
      </c>
      <c r="AS5" s="4">
        <f t="shared" si="3"/>
        <v>0</v>
      </c>
      <c r="AT5" s="4">
        <f t="shared" si="3"/>
        <v>0</v>
      </c>
      <c r="AU5" s="4">
        <f t="shared" si="3"/>
        <v>0</v>
      </c>
      <c r="AV5" s="4">
        <f t="shared" si="3"/>
        <v>0</v>
      </c>
      <c r="AW5" s="4">
        <f t="shared" si="3"/>
        <v>0</v>
      </c>
      <c r="AX5" s="4">
        <f t="shared" si="3"/>
        <v>0</v>
      </c>
      <c r="AY5" s="4">
        <f t="shared" si="3"/>
        <v>0</v>
      </c>
      <c r="AZ5" s="4">
        <f t="shared" si="3"/>
        <v>0</v>
      </c>
      <c r="BA5" s="4">
        <f t="shared" si="3"/>
        <v>0</v>
      </c>
      <c r="BB5" s="4">
        <f t="shared" si="3"/>
        <v>0</v>
      </c>
      <c r="BD5" s="4">
        <f t="shared" si="13"/>
        <v>0</v>
      </c>
      <c r="BE5" s="4">
        <f t="shared" si="4"/>
        <v>0</v>
      </c>
      <c r="BF5" s="4">
        <f t="shared" si="4"/>
        <v>0</v>
      </c>
      <c r="BG5" s="4">
        <f t="shared" si="4"/>
        <v>0</v>
      </c>
      <c r="BH5" s="4">
        <f t="shared" si="4"/>
        <v>0</v>
      </c>
      <c r="BI5" s="4">
        <f t="shared" si="4"/>
        <v>0</v>
      </c>
      <c r="BJ5" s="4">
        <f t="shared" si="4"/>
        <v>0</v>
      </c>
      <c r="BK5" s="4">
        <f t="shared" si="4"/>
        <v>0</v>
      </c>
      <c r="BL5" s="4">
        <f t="shared" si="4"/>
        <v>0</v>
      </c>
      <c r="BM5" s="4">
        <f t="shared" si="4"/>
        <v>0</v>
      </c>
      <c r="BN5" s="4">
        <f t="shared" si="4"/>
        <v>0</v>
      </c>
      <c r="BO5" s="4">
        <f t="shared" si="4"/>
        <v>0</v>
      </c>
      <c r="BP5" s="4">
        <f t="shared" si="4"/>
        <v>0</v>
      </c>
      <c r="BQ5" s="4">
        <f t="shared" si="4"/>
        <v>0</v>
      </c>
      <c r="BR5" s="4">
        <f t="shared" si="4"/>
        <v>0</v>
      </c>
      <c r="BS5" s="4">
        <f t="shared" si="4"/>
        <v>0</v>
      </c>
      <c r="BT5" s="4">
        <f t="shared" si="4"/>
        <v>0</v>
      </c>
      <c r="BU5" s="4">
        <f t="shared" si="14"/>
        <v>0</v>
      </c>
      <c r="BV5" s="4">
        <f t="shared" si="14"/>
        <v>0</v>
      </c>
      <c r="BW5" s="4">
        <f t="shared" si="14"/>
        <v>0</v>
      </c>
    </row>
    <row r="6" spans="1:75" ht="24.95" customHeight="1" x14ac:dyDescent="0.2">
      <c r="A6" s="30">
        <v>4</v>
      </c>
      <c r="B6" s="31"/>
      <c r="C6" s="32" t="str">
        <f t="shared" si="15"/>
        <v/>
      </c>
      <c r="D6" s="39" t="str">
        <f t="shared" si="15"/>
        <v/>
      </c>
      <c r="E6" s="39" t="str">
        <f t="shared" si="15"/>
        <v/>
      </c>
      <c r="F6" s="33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5"/>
      <c r="W6" s="32">
        <f t="shared" si="5"/>
        <v>0</v>
      </c>
      <c r="X6" s="36">
        <f t="shared" si="0"/>
        <v>0</v>
      </c>
      <c r="Y6" s="37">
        <f t="shared" si="6"/>
        <v>1</v>
      </c>
      <c r="Z6" s="23">
        <f t="shared" si="7"/>
        <v>0</v>
      </c>
      <c r="AA6" s="32">
        <f>SMALL($Y$3:$Y$22,4)</f>
        <v>1</v>
      </c>
      <c r="AB6" s="43" t="str">
        <f>IF(H46=0,"",VLOOKUP(4,$F$43:$G$62,2,FALSE))</f>
        <v/>
      </c>
      <c r="AC6" s="39" t="str">
        <f t="shared" si="1"/>
        <v/>
      </c>
      <c r="AD6" s="40" t="str">
        <f t="shared" si="2"/>
        <v/>
      </c>
      <c r="AE6" s="44" t="str">
        <f t="shared" si="8"/>
        <v/>
      </c>
      <c r="AF6" s="44" t="str">
        <f t="shared" si="9"/>
        <v/>
      </c>
      <c r="AG6" s="44" t="str">
        <f t="shared" si="10"/>
        <v/>
      </c>
      <c r="AH6" s="45" t="str">
        <f t="shared" si="11"/>
        <v/>
      </c>
      <c r="AI6" s="29">
        <f t="shared" si="12"/>
        <v>0</v>
      </c>
      <c r="AJ6" s="4">
        <f t="shared" si="3"/>
        <v>0</v>
      </c>
      <c r="AK6" s="4">
        <f t="shared" si="3"/>
        <v>0</v>
      </c>
      <c r="AL6" s="4">
        <f t="shared" si="3"/>
        <v>0</v>
      </c>
      <c r="AM6" s="4">
        <f t="shared" si="3"/>
        <v>0</v>
      </c>
      <c r="AN6" s="4">
        <f t="shared" si="3"/>
        <v>0</v>
      </c>
      <c r="AO6" s="4">
        <f t="shared" si="3"/>
        <v>0</v>
      </c>
      <c r="AP6" s="4">
        <f t="shared" si="3"/>
        <v>0</v>
      </c>
      <c r="AQ6" s="4">
        <f t="shared" si="3"/>
        <v>0</v>
      </c>
      <c r="AR6" s="4">
        <f t="shared" si="3"/>
        <v>0</v>
      </c>
      <c r="AS6" s="4">
        <f t="shared" si="3"/>
        <v>0</v>
      </c>
      <c r="AT6" s="4">
        <f t="shared" si="3"/>
        <v>0</v>
      </c>
      <c r="AU6" s="4">
        <f t="shared" si="3"/>
        <v>0</v>
      </c>
      <c r="AV6" s="4">
        <f t="shared" si="3"/>
        <v>0</v>
      </c>
      <c r="AW6" s="4">
        <f t="shared" si="3"/>
        <v>0</v>
      </c>
      <c r="AX6" s="4">
        <f t="shared" si="3"/>
        <v>0</v>
      </c>
      <c r="AY6" s="4">
        <f t="shared" si="3"/>
        <v>0</v>
      </c>
      <c r="AZ6" s="4">
        <f t="shared" si="3"/>
        <v>0</v>
      </c>
      <c r="BA6" s="4">
        <f t="shared" si="3"/>
        <v>0</v>
      </c>
      <c r="BB6" s="4">
        <f t="shared" si="3"/>
        <v>0</v>
      </c>
      <c r="BD6" s="4">
        <f t="shared" si="13"/>
        <v>0</v>
      </c>
      <c r="BE6" s="4">
        <f t="shared" si="4"/>
        <v>0</v>
      </c>
      <c r="BF6" s="4">
        <f t="shared" si="4"/>
        <v>0</v>
      </c>
      <c r="BG6" s="4">
        <f t="shared" si="4"/>
        <v>0</v>
      </c>
      <c r="BH6" s="4">
        <f t="shared" si="4"/>
        <v>0</v>
      </c>
      <c r="BI6" s="4">
        <f t="shared" si="4"/>
        <v>0</v>
      </c>
      <c r="BJ6" s="4">
        <f t="shared" si="4"/>
        <v>0</v>
      </c>
      <c r="BK6" s="4">
        <f t="shared" si="4"/>
        <v>0</v>
      </c>
      <c r="BL6" s="4">
        <f t="shared" si="4"/>
        <v>0</v>
      </c>
      <c r="BM6" s="4">
        <f t="shared" si="4"/>
        <v>0</v>
      </c>
      <c r="BN6" s="4">
        <f t="shared" si="4"/>
        <v>0</v>
      </c>
      <c r="BO6" s="4">
        <f t="shared" si="4"/>
        <v>0</v>
      </c>
      <c r="BP6" s="4">
        <f t="shared" si="4"/>
        <v>0</v>
      </c>
      <c r="BQ6" s="4">
        <f t="shared" si="4"/>
        <v>0</v>
      </c>
      <c r="BR6" s="4">
        <f t="shared" si="4"/>
        <v>0</v>
      </c>
      <c r="BS6" s="4">
        <f t="shared" si="4"/>
        <v>0</v>
      </c>
      <c r="BT6" s="4">
        <f t="shared" si="4"/>
        <v>0</v>
      </c>
      <c r="BU6" s="4">
        <f t="shared" si="14"/>
        <v>0</v>
      </c>
      <c r="BV6" s="4">
        <f t="shared" si="14"/>
        <v>0</v>
      </c>
      <c r="BW6" s="4">
        <f t="shared" si="14"/>
        <v>0</v>
      </c>
    </row>
    <row r="7" spans="1:75" ht="24.95" customHeight="1" x14ac:dyDescent="0.2">
      <c r="A7" s="30">
        <v>5</v>
      </c>
      <c r="B7" s="31"/>
      <c r="C7" s="32" t="str">
        <f t="shared" si="15"/>
        <v/>
      </c>
      <c r="D7" s="39" t="str">
        <f t="shared" si="15"/>
        <v/>
      </c>
      <c r="E7" s="39" t="str">
        <f t="shared" si="15"/>
        <v/>
      </c>
      <c r="F7" s="39" t="str">
        <f t="shared" si="15"/>
        <v/>
      </c>
      <c r="G7" s="33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5"/>
      <c r="W7" s="32">
        <f t="shared" si="5"/>
        <v>0</v>
      </c>
      <c r="X7" s="36">
        <f t="shared" si="0"/>
        <v>0</v>
      </c>
      <c r="Y7" s="37">
        <f t="shared" si="6"/>
        <v>1</v>
      </c>
      <c r="Z7" s="23">
        <f t="shared" si="7"/>
        <v>0</v>
      </c>
      <c r="AA7" s="32">
        <f>SMALL($Y$3:$Y$22,5)</f>
        <v>1</v>
      </c>
      <c r="AB7" s="43" t="str">
        <f>IF(H47=0,"",VLOOKUP(5,$F$43:$G$62,2,FALSE))</f>
        <v/>
      </c>
      <c r="AC7" s="39" t="str">
        <f t="shared" si="1"/>
        <v/>
      </c>
      <c r="AD7" s="40" t="str">
        <f t="shared" si="2"/>
        <v/>
      </c>
      <c r="AE7" s="44" t="str">
        <f t="shared" si="8"/>
        <v/>
      </c>
      <c r="AF7" s="44" t="str">
        <f t="shared" si="9"/>
        <v/>
      </c>
      <c r="AG7" s="44" t="str">
        <f t="shared" si="10"/>
        <v/>
      </c>
      <c r="AH7" s="45" t="str">
        <f t="shared" si="11"/>
        <v/>
      </c>
      <c r="AI7" s="29">
        <f t="shared" si="12"/>
        <v>0</v>
      </c>
      <c r="AJ7" s="4">
        <f t="shared" si="3"/>
        <v>0</v>
      </c>
      <c r="AK7" s="4">
        <f t="shared" si="3"/>
        <v>0</v>
      </c>
      <c r="AL7" s="4">
        <f t="shared" si="3"/>
        <v>0</v>
      </c>
      <c r="AM7" s="4">
        <f t="shared" si="3"/>
        <v>0</v>
      </c>
      <c r="AN7" s="4">
        <f t="shared" si="3"/>
        <v>0</v>
      </c>
      <c r="AO7" s="4">
        <f t="shared" si="3"/>
        <v>0</v>
      </c>
      <c r="AP7" s="4">
        <f t="shared" si="3"/>
        <v>0</v>
      </c>
      <c r="AQ7" s="4">
        <f t="shared" si="3"/>
        <v>0</v>
      </c>
      <c r="AR7" s="4">
        <f t="shared" si="3"/>
        <v>0</v>
      </c>
      <c r="AS7" s="4">
        <f t="shared" si="3"/>
        <v>0</v>
      </c>
      <c r="AT7" s="4">
        <f t="shared" si="3"/>
        <v>0</v>
      </c>
      <c r="AU7" s="4">
        <f t="shared" si="3"/>
        <v>0</v>
      </c>
      <c r="AV7" s="4">
        <f t="shared" si="3"/>
        <v>0</v>
      </c>
      <c r="AW7" s="4">
        <f t="shared" si="3"/>
        <v>0</v>
      </c>
      <c r="AX7" s="4">
        <f t="shared" si="3"/>
        <v>0</v>
      </c>
      <c r="AY7" s="4">
        <f t="shared" si="3"/>
        <v>0</v>
      </c>
      <c r="AZ7" s="4">
        <f t="shared" si="3"/>
        <v>0</v>
      </c>
      <c r="BA7" s="4">
        <f t="shared" si="3"/>
        <v>0</v>
      </c>
      <c r="BB7" s="4">
        <f t="shared" si="3"/>
        <v>0</v>
      </c>
      <c r="BD7" s="4">
        <f t="shared" si="13"/>
        <v>0</v>
      </c>
      <c r="BE7" s="4">
        <f t="shared" si="4"/>
        <v>0</v>
      </c>
      <c r="BF7" s="4">
        <f t="shared" si="4"/>
        <v>0</v>
      </c>
      <c r="BG7" s="4">
        <f t="shared" si="4"/>
        <v>0</v>
      </c>
      <c r="BH7" s="4">
        <f t="shared" si="4"/>
        <v>0</v>
      </c>
      <c r="BI7" s="4">
        <f t="shared" si="4"/>
        <v>0</v>
      </c>
      <c r="BJ7" s="4">
        <f t="shared" si="4"/>
        <v>0</v>
      </c>
      <c r="BK7" s="4">
        <f t="shared" si="4"/>
        <v>0</v>
      </c>
      <c r="BL7" s="4">
        <f t="shared" si="4"/>
        <v>0</v>
      </c>
      <c r="BM7" s="4">
        <f t="shared" si="4"/>
        <v>0</v>
      </c>
      <c r="BN7" s="4">
        <f t="shared" si="4"/>
        <v>0</v>
      </c>
      <c r="BO7" s="4">
        <f t="shared" si="4"/>
        <v>0</v>
      </c>
      <c r="BP7" s="4">
        <f t="shared" si="4"/>
        <v>0</v>
      </c>
      <c r="BQ7" s="4">
        <f t="shared" si="4"/>
        <v>0</v>
      </c>
      <c r="BR7" s="4">
        <f t="shared" si="4"/>
        <v>0</v>
      </c>
      <c r="BS7" s="4">
        <f t="shared" si="4"/>
        <v>0</v>
      </c>
      <c r="BT7" s="4">
        <f t="shared" si="4"/>
        <v>0</v>
      </c>
      <c r="BU7" s="4">
        <f t="shared" si="14"/>
        <v>0</v>
      </c>
      <c r="BV7" s="4">
        <f t="shared" si="14"/>
        <v>0</v>
      </c>
      <c r="BW7" s="4">
        <f t="shared" si="14"/>
        <v>0</v>
      </c>
    </row>
    <row r="8" spans="1:75" ht="24.95" customHeight="1" x14ac:dyDescent="0.2">
      <c r="A8" s="30">
        <v>6</v>
      </c>
      <c r="B8" s="31"/>
      <c r="C8" s="32" t="str">
        <f t="shared" si="15"/>
        <v/>
      </c>
      <c r="D8" s="39" t="str">
        <f t="shared" si="15"/>
        <v/>
      </c>
      <c r="E8" s="39" t="str">
        <f t="shared" si="15"/>
        <v/>
      </c>
      <c r="F8" s="39" t="str">
        <f t="shared" si="15"/>
        <v/>
      </c>
      <c r="G8" s="39" t="str">
        <f t="shared" si="15"/>
        <v/>
      </c>
      <c r="H8" s="33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5"/>
      <c r="W8" s="32">
        <f t="shared" si="5"/>
        <v>0</v>
      </c>
      <c r="X8" s="36">
        <f t="shared" si="0"/>
        <v>0</v>
      </c>
      <c r="Y8" s="37">
        <f t="shared" si="6"/>
        <v>1</v>
      </c>
      <c r="Z8" s="23">
        <f t="shared" si="7"/>
        <v>0</v>
      </c>
      <c r="AA8" s="32">
        <f>SMALL($Y$3:$Y$22,6)</f>
        <v>1</v>
      </c>
      <c r="AB8" s="43" t="str">
        <f>IF(H48=0,"",VLOOKUP(6,$F$43:$G$62,2,FALSE))</f>
        <v/>
      </c>
      <c r="AC8" s="39" t="str">
        <f t="shared" si="1"/>
        <v/>
      </c>
      <c r="AD8" s="40" t="str">
        <f t="shared" si="2"/>
        <v/>
      </c>
      <c r="AE8" s="44" t="str">
        <f t="shared" si="8"/>
        <v/>
      </c>
      <c r="AF8" s="44" t="str">
        <f t="shared" si="9"/>
        <v/>
      </c>
      <c r="AG8" s="44" t="str">
        <f t="shared" si="10"/>
        <v/>
      </c>
      <c r="AH8" s="45" t="str">
        <f t="shared" si="11"/>
        <v/>
      </c>
      <c r="AI8" s="29">
        <f t="shared" si="12"/>
        <v>0</v>
      </c>
      <c r="AJ8" s="4">
        <f t="shared" si="3"/>
        <v>0</v>
      </c>
      <c r="AK8" s="4">
        <f t="shared" si="3"/>
        <v>0</v>
      </c>
      <c r="AL8" s="4">
        <f t="shared" si="3"/>
        <v>0</v>
      </c>
      <c r="AM8" s="4">
        <f t="shared" si="3"/>
        <v>0</v>
      </c>
      <c r="AN8" s="4">
        <f t="shared" si="3"/>
        <v>0</v>
      </c>
      <c r="AO8" s="4">
        <f t="shared" si="3"/>
        <v>0</v>
      </c>
      <c r="AP8" s="4">
        <f t="shared" si="3"/>
        <v>0</v>
      </c>
      <c r="AQ8" s="4">
        <f t="shared" si="3"/>
        <v>0</v>
      </c>
      <c r="AR8" s="4">
        <f t="shared" si="3"/>
        <v>0</v>
      </c>
      <c r="AS8" s="4">
        <f t="shared" si="3"/>
        <v>0</v>
      </c>
      <c r="AT8" s="4">
        <f t="shared" si="3"/>
        <v>0</v>
      </c>
      <c r="AU8" s="4">
        <f t="shared" si="3"/>
        <v>0</v>
      </c>
      <c r="AV8" s="4">
        <f t="shared" si="3"/>
        <v>0</v>
      </c>
      <c r="AW8" s="4">
        <f t="shared" si="3"/>
        <v>0</v>
      </c>
      <c r="AX8" s="4">
        <f t="shared" si="3"/>
        <v>0</v>
      </c>
      <c r="AY8" s="4">
        <f t="shared" si="3"/>
        <v>0</v>
      </c>
      <c r="AZ8" s="4">
        <f t="shared" si="3"/>
        <v>0</v>
      </c>
      <c r="BA8" s="4">
        <f t="shared" si="3"/>
        <v>0</v>
      </c>
      <c r="BB8" s="4">
        <f t="shared" si="3"/>
        <v>0</v>
      </c>
      <c r="BD8" s="4">
        <f t="shared" si="13"/>
        <v>0</v>
      </c>
      <c r="BE8" s="4">
        <f t="shared" si="4"/>
        <v>0</v>
      </c>
      <c r="BF8" s="4">
        <f t="shared" si="4"/>
        <v>0</v>
      </c>
      <c r="BG8" s="4">
        <f t="shared" si="4"/>
        <v>0</v>
      </c>
      <c r="BH8" s="4">
        <f t="shared" si="4"/>
        <v>0</v>
      </c>
      <c r="BI8" s="4">
        <f t="shared" si="4"/>
        <v>0</v>
      </c>
      <c r="BJ8" s="4">
        <f t="shared" si="4"/>
        <v>0</v>
      </c>
      <c r="BK8" s="4">
        <f t="shared" si="4"/>
        <v>0</v>
      </c>
      <c r="BL8" s="4">
        <f t="shared" si="4"/>
        <v>0</v>
      </c>
      <c r="BM8" s="4">
        <f t="shared" si="4"/>
        <v>0</v>
      </c>
      <c r="BN8" s="4">
        <f t="shared" si="4"/>
        <v>0</v>
      </c>
      <c r="BO8" s="4">
        <f t="shared" si="4"/>
        <v>0</v>
      </c>
      <c r="BP8" s="4">
        <f t="shared" si="4"/>
        <v>0</v>
      </c>
      <c r="BQ8" s="4">
        <f t="shared" si="4"/>
        <v>0</v>
      </c>
      <c r="BR8" s="4">
        <f t="shared" si="4"/>
        <v>0</v>
      </c>
      <c r="BS8" s="4">
        <f t="shared" si="4"/>
        <v>0</v>
      </c>
      <c r="BT8" s="4">
        <f t="shared" si="4"/>
        <v>0</v>
      </c>
      <c r="BU8" s="4">
        <f t="shared" si="14"/>
        <v>0</v>
      </c>
      <c r="BV8" s="4">
        <f t="shared" si="14"/>
        <v>0</v>
      </c>
      <c r="BW8" s="4">
        <f t="shared" si="14"/>
        <v>0</v>
      </c>
    </row>
    <row r="9" spans="1:75" ht="24.95" customHeight="1" x14ac:dyDescent="0.2">
      <c r="A9" s="30">
        <v>7</v>
      </c>
      <c r="B9" s="31"/>
      <c r="C9" s="32" t="str">
        <f t="shared" si="15"/>
        <v/>
      </c>
      <c r="D9" s="39" t="str">
        <f t="shared" si="15"/>
        <v/>
      </c>
      <c r="E9" s="39" t="str">
        <f t="shared" si="15"/>
        <v/>
      </c>
      <c r="F9" s="39" t="str">
        <f t="shared" si="15"/>
        <v/>
      </c>
      <c r="G9" s="39" t="str">
        <f t="shared" si="15"/>
        <v/>
      </c>
      <c r="H9" s="39" t="str">
        <f t="shared" si="15"/>
        <v/>
      </c>
      <c r="I9" s="33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5"/>
      <c r="W9" s="32">
        <f t="shared" si="5"/>
        <v>0</v>
      </c>
      <c r="X9" s="36">
        <f t="shared" si="0"/>
        <v>0</v>
      </c>
      <c r="Y9" s="37">
        <f t="shared" si="6"/>
        <v>1</v>
      </c>
      <c r="Z9" s="23">
        <f t="shared" si="7"/>
        <v>0</v>
      </c>
      <c r="AA9" s="32">
        <f>SMALL($Y$3:$Y$22,7)</f>
        <v>1</v>
      </c>
      <c r="AB9" s="43" t="str">
        <f>IF(H49=0,"",VLOOKUP(7,$F$43:$G$62,2,FALSE))</f>
        <v/>
      </c>
      <c r="AC9" s="39" t="str">
        <f t="shared" si="1"/>
        <v/>
      </c>
      <c r="AD9" s="40" t="str">
        <f t="shared" si="2"/>
        <v/>
      </c>
      <c r="AE9" s="44" t="str">
        <f t="shared" si="8"/>
        <v/>
      </c>
      <c r="AF9" s="44" t="str">
        <f t="shared" si="9"/>
        <v/>
      </c>
      <c r="AG9" s="44" t="str">
        <f t="shared" si="10"/>
        <v/>
      </c>
      <c r="AH9" s="45" t="str">
        <f t="shared" si="11"/>
        <v/>
      </c>
      <c r="AI9" s="29">
        <f t="shared" si="12"/>
        <v>0</v>
      </c>
      <c r="AJ9" s="4">
        <f t="shared" si="3"/>
        <v>0</v>
      </c>
      <c r="AK9" s="4">
        <f t="shared" si="3"/>
        <v>0</v>
      </c>
      <c r="AL9" s="4">
        <f t="shared" si="3"/>
        <v>0</v>
      </c>
      <c r="AM9" s="4">
        <f t="shared" si="3"/>
        <v>0</v>
      </c>
      <c r="AN9" s="4">
        <f t="shared" si="3"/>
        <v>0</v>
      </c>
      <c r="AO9" s="4">
        <f t="shared" si="3"/>
        <v>0</v>
      </c>
      <c r="AP9" s="4">
        <f t="shared" si="3"/>
        <v>0</v>
      </c>
      <c r="AQ9" s="4">
        <f t="shared" si="3"/>
        <v>0</v>
      </c>
      <c r="AR9" s="4">
        <f t="shared" si="3"/>
        <v>0</v>
      </c>
      <c r="AS9" s="4">
        <f t="shared" si="3"/>
        <v>0</v>
      </c>
      <c r="AT9" s="4">
        <f t="shared" si="3"/>
        <v>0</v>
      </c>
      <c r="AU9" s="4">
        <f t="shared" si="3"/>
        <v>0</v>
      </c>
      <c r="AV9" s="4">
        <f t="shared" si="3"/>
        <v>0</v>
      </c>
      <c r="AW9" s="4">
        <f t="shared" si="3"/>
        <v>0</v>
      </c>
      <c r="AX9" s="4">
        <f t="shared" si="3"/>
        <v>0</v>
      </c>
      <c r="AY9" s="4">
        <f t="shared" si="3"/>
        <v>0</v>
      </c>
      <c r="AZ9" s="4">
        <f t="shared" si="3"/>
        <v>0</v>
      </c>
      <c r="BA9" s="4">
        <f t="shared" si="3"/>
        <v>0</v>
      </c>
      <c r="BB9" s="4">
        <f t="shared" si="3"/>
        <v>0</v>
      </c>
      <c r="BD9" s="4">
        <f t="shared" si="13"/>
        <v>0</v>
      </c>
      <c r="BE9" s="4">
        <f t="shared" si="4"/>
        <v>0</v>
      </c>
      <c r="BF9" s="4">
        <f t="shared" si="4"/>
        <v>0</v>
      </c>
      <c r="BG9" s="4">
        <f t="shared" si="4"/>
        <v>0</v>
      </c>
      <c r="BH9" s="4">
        <f t="shared" si="4"/>
        <v>0</v>
      </c>
      <c r="BI9" s="4">
        <f t="shared" si="4"/>
        <v>0</v>
      </c>
      <c r="BJ9" s="4">
        <f t="shared" si="4"/>
        <v>0</v>
      </c>
      <c r="BK9" s="4">
        <f t="shared" si="4"/>
        <v>0</v>
      </c>
      <c r="BL9" s="4">
        <f t="shared" si="4"/>
        <v>0</v>
      </c>
      <c r="BM9" s="4">
        <f t="shared" si="4"/>
        <v>0</v>
      </c>
      <c r="BN9" s="4">
        <f t="shared" si="4"/>
        <v>0</v>
      </c>
      <c r="BO9" s="4">
        <f t="shared" si="4"/>
        <v>0</v>
      </c>
      <c r="BP9" s="4">
        <f t="shared" si="4"/>
        <v>0</v>
      </c>
      <c r="BQ9" s="4">
        <f t="shared" si="4"/>
        <v>0</v>
      </c>
      <c r="BR9" s="4">
        <f t="shared" si="4"/>
        <v>0</v>
      </c>
      <c r="BS9" s="4">
        <f t="shared" si="4"/>
        <v>0</v>
      </c>
      <c r="BT9" s="4">
        <f t="shared" si="4"/>
        <v>0</v>
      </c>
      <c r="BU9" s="4">
        <f t="shared" si="14"/>
        <v>0</v>
      </c>
      <c r="BV9" s="4">
        <f t="shared" si="14"/>
        <v>0</v>
      </c>
      <c r="BW9" s="4">
        <f t="shared" si="14"/>
        <v>0</v>
      </c>
    </row>
    <row r="10" spans="1:75" ht="24.95" customHeight="1" x14ac:dyDescent="0.2">
      <c r="A10" s="30">
        <v>8</v>
      </c>
      <c r="B10" s="31"/>
      <c r="C10" s="32" t="str">
        <f t="shared" si="15"/>
        <v/>
      </c>
      <c r="D10" s="39" t="str">
        <f t="shared" si="15"/>
        <v/>
      </c>
      <c r="E10" s="39" t="str">
        <f t="shared" si="15"/>
        <v/>
      </c>
      <c r="F10" s="39" t="str">
        <f t="shared" si="15"/>
        <v/>
      </c>
      <c r="G10" s="39" t="str">
        <f t="shared" si="15"/>
        <v/>
      </c>
      <c r="H10" s="39" t="str">
        <f t="shared" si="15"/>
        <v/>
      </c>
      <c r="I10" s="39" t="str">
        <f t="shared" si="15"/>
        <v/>
      </c>
      <c r="J10" s="33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5"/>
      <c r="W10" s="32">
        <f t="shared" si="5"/>
        <v>0</v>
      </c>
      <c r="X10" s="36">
        <f t="shared" si="0"/>
        <v>0</v>
      </c>
      <c r="Y10" s="37">
        <f t="shared" si="6"/>
        <v>1</v>
      </c>
      <c r="Z10" s="23">
        <f t="shared" si="7"/>
        <v>0</v>
      </c>
      <c r="AA10" s="32">
        <f>SMALL($Y$3:$Y$22,8)</f>
        <v>1</v>
      </c>
      <c r="AB10" s="43" t="str">
        <f>IF(H50=0,"",VLOOKUP(8,$F$43:$G$62,2,FALSE))</f>
        <v/>
      </c>
      <c r="AC10" s="39" t="str">
        <f t="shared" si="1"/>
        <v/>
      </c>
      <c r="AD10" s="40" t="str">
        <f t="shared" si="2"/>
        <v/>
      </c>
      <c r="AE10" s="44" t="str">
        <f t="shared" si="8"/>
        <v/>
      </c>
      <c r="AF10" s="44" t="str">
        <f t="shared" si="9"/>
        <v/>
      </c>
      <c r="AG10" s="44" t="str">
        <f t="shared" si="10"/>
        <v/>
      </c>
      <c r="AH10" s="45" t="str">
        <f t="shared" si="11"/>
        <v/>
      </c>
      <c r="AI10" s="29">
        <f t="shared" si="12"/>
        <v>0</v>
      </c>
      <c r="AJ10" s="4">
        <f t="shared" si="3"/>
        <v>0</v>
      </c>
      <c r="AK10" s="4">
        <f t="shared" si="3"/>
        <v>0</v>
      </c>
      <c r="AL10" s="4">
        <f t="shared" si="3"/>
        <v>0</v>
      </c>
      <c r="AM10" s="4">
        <f t="shared" si="3"/>
        <v>0</v>
      </c>
      <c r="AN10" s="4">
        <f t="shared" si="3"/>
        <v>0</v>
      </c>
      <c r="AO10" s="4">
        <f t="shared" si="3"/>
        <v>0</v>
      </c>
      <c r="AP10" s="4">
        <f t="shared" si="3"/>
        <v>0</v>
      </c>
      <c r="AQ10" s="4">
        <f t="shared" si="3"/>
        <v>0</v>
      </c>
      <c r="AR10" s="4">
        <f t="shared" si="3"/>
        <v>0</v>
      </c>
      <c r="AS10" s="4">
        <f t="shared" si="3"/>
        <v>0</v>
      </c>
      <c r="AT10" s="4">
        <f t="shared" si="3"/>
        <v>0</v>
      </c>
      <c r="AU10" s="4">
        <f t="shared" si="3"/>
        <v>0</v>
      </c>
      <c r="AV10" s="4">
        <f t="shared" si="3"/>
        <v>0</v>
      </c>
      <c r="AW10" s="4">
        <f t="shared" si="3"/>
        <v>0</v>
      </c>
      <c r="AX10" s="4">
        <f t="shared" si="3"/>
        <v>0</v>
      </c>
      <c r="AY10" s="4">
        <f t="shared" si="3"/>
        <v>0</v>
      </c>
      <c r="AZ10" s="4">
        <f t="shared" si="3"/>
        <v>0</v>
      </c>
      <c r="BA10" s="4">
        <f t="shared" si="3"/>
        <v>0</v>
      </c>
      <c r="BB10" s="4">
        <f t="shared" si="3"/>
        <v>0</v>
      </c>
      <c r="BD10" s="4">
        <f t="shared" si="13"/>
        <v>0</v>
      </c>
      <c r="BE10" s="4">
        <f t="shared" si="4"/>
        <v>0</v>
      </c>
      <c r="BF10" s="4">
        <f t="shared" si="4"/>
        <v>0</v>
      </c>
      <c r="BG10" s="4">
        <f t="shared" si="4"/>
        <v>0</v>
      </c>
      <c r="BH10" s="4">
        <f t="shared" si="4"/>
        <v>0</v>
      </c>
      <c r="BI10" s="4">
        <f t="shared" si="4"/>
        <v>0</v>
      </c>
      <c r="BJ10" s="4">
        <f t="shared" si="4"/>
        <v>0</v>
      </c>
      <c r="BK10" s="4">
        <f t="shared" si="4"/>
        <v>0</v>
      </c>
      <c r="BL10" s="4">
        <f t="shared" si="4"/>
        <v>0</v>
      </c>
      <c r="BM10" s="4">
        <f t="shared" si="4"/>
        <v>0</v>
      </c>
      <c r="BN10" s="4">
        <f t="shared" si="4"/>
        <v>0</v>
      </c>
      <c r="BO10" s="4">
        <f t="shared" si="4"/>
        <v>0</v>
      </c>
      <c r="BP10" s="4">
        <f t="shared" si="4"/>
        <v>0</v>
      </c>
      <c r="BQ10" s="4">
        <f t="shared" si="4"/>
        <v>0</v>
      </c>
      <c r="BR10" s="4">
        <f t="shared" si="4"/>
        <v>0</v>
      </c>
      <c r="BS10" s="4">
        <f t="shared" si="4"/>
        <v>0</v>
      </c>
      <c r="BT10" s="4">
        <f t="shared" si="4"/>
        <v>0</v>
      </c>
      <c r="BU10" s="4">
        <f t="shared" si="14"/>
        <v>0</v>
      </c>
      <c r="BV10" s="4">
        <f t="shared" si="14"/>
        <v>0</v>
      </c>
      <c r="BW10" s="4">
        <f t="shared" si="14"/>
        <v>0</v>
      </c>
    </row>
    <row r="11" spans="1:75" ht="24.95" customHeight="1" x14ac:dyDescent="0.2">
      <c r="A11" s="30">
        <v>9</v>
      </c>
      <c r="B11" s="31"/>
      <c r="C11" s="32" t="str">
        <f t="shared" si="15"/>
        <v/>
      </c>
      <c r="D11" s="39" t="str">
        <f t="shared" si="15"/>
        <v/>
      </c>
      <c r="E11" s="39" t="str">
        <f t="shared" si="15"/>
        <v/>
      </c>
      <c r="F11" s="39" t="str">
        <f t="shared" si="15"/>
        <v/>
      </c>
      <c r="G11" s="39" t="str">
        <f t="shared" si="15"/>
        <v/>
      </c>
      <c r="H11" s="39" t="str">
        <f t="shared" si="15"/>
        <v/>
      </c>
      <c r="I11" s="39" t="str">
        <f t="shared" si="15"/>
        <v/>
      </c>
      <c r="J11" s="39" t="str">
        <f t="shared" si="15"/>
        <v/>
      </c>
      <c r="K11" s="33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5"/>
      <c r="W11" s="32">
        <f t="shared" si="5"/>
        <v>0</v>
      </c>
      <c r="X11" s="36">
        <f t="shared" si="0"/>
        <v>0</v>
      </c>
      <c r="Y11" s="37">
        <f t="shared" si="6"/>
        <v>1</v>
      </c>
      <c r="Z11" s="23">
        <f t="shared" si="7"/>
        <v>0</v>
      </c>
      <c r="AA11" s="32">
        <f>SMALL($Y$3:$Y$22,9)</f>
        <v>1</v>
      </c>
      <c r="AB11" s="43" t="str">
        <f>IF(H51=0,"",VLOOKUP(9,$F$43:$G$62,2,FALSE))</f>
        <v/>
      </c>
      <c r="AC11" s="39" t="str">
        <f t="shared" si="1"/>
        <v/>
      </c>
      <c r="AD11" s="40" t="str">
        <f t="shared" si="2"/>
        <v/>
      </c>
      <c r="AE11" s="44" t="str">
        <f t="shared" si="8"/>
        <v/>
      </c>
      <c r="AF11" s="44" t="str">
        <f t="shared" si="9"/>
        <v/>
      </c>
      <c r="AG11" s="44" t="str">
        <f t="shared" si="10"/>
        <v/>
      </c>
      <c r="AH11" s="45" t="str">
        <f t="shared" si="11"/>
        <v/>
      </c>
      <c r="AI11" s="29">
        <f t="shared" si="12"/>
        <v>0</v>
      </c>
      <c r="AJ11" s="4">
        <f t="shared" si="3"/>
        <v>0</v>
      </c>
      <c r="AK11" s="4">
        <f t="shared" si="3"/>
        <v>0</v>
      </c>
      <c r="AL11" s="4">
        <f t="shared" si="3"/>
        <v>0</v>
      </c>
      <c r="AM11" s="4">
        <f t="shared" si="3"/>
        <v>0</v>
      </c>
      <c r="AN11" s="4">
        <f t="shared" si="3"/>
        <v>0</v>
      </c>
      <c r="AO11" s="4">
        <f t="shared" si="3"/>
        <v>0</v>
      </c>
      <c r="AP11" s="4">
        <f t="shared" si="3"/>
        <v>0</v>
      </c>
      <c r="AQ11" s="4">
        <f t="shared" si="3"/>
        <v>0</v>
      </c>
      <c r="AR11" s="4">
        <f t="shared" si="3"/>
        <v>0</v>
      </c>
      <c r="AS11" s="4">
        <f t="shared" si="3"/>
        <v>0</v>
      </c>
      <c r="AT11" s="4">
        <f t="shared" si="3"/>
        <v>0</v>
      </c>
      <c r="AU11" s="4">
        <f t="shared" si="3"/>
        <v>0</v>
      </c>
      <c r="AV11" s="4">
        <f t="shared" si="3"/>
        <v>0</v>
      </c>
      <c r="AW11" s="4">
        <f t="shared" si="3"/>
        <v>0</v>
      </c>
      <c r="AX11" s="4">
        <f t="shared" si="3"/>
        <v>0</v>
      </c>
      <c r="AY11" s="4">
        <f t="shared" si="3"/>
        <v>0</v>
      </c>
      <c r="AZ11" s="4">
        <f t="shared" si="3"/>
        <v>0</v>
      </c>
      <c r="BA11" s="4">
        <f t="shared" si="3"/>
        <v>0</v>
      </c>
      <c r="BB11" s="4">
        <f t="shared" si="3"/>
        <v>0</v>
      </c>
      <c r="BD11" s="4">
        <f t="shared" si="13"/>
        <v>0</v>
      </c>
      <c r="BE11" s="4">
        <f t="shared" si="4"/>
        <v>0</v>
      </c>
      <c r="BF11" s="4">
        <f t="shared" si="4"/>
        <v>0</v>
      </c>
      <c r="BG11" s="4">
        <f t="shared" si="4"/>
        <v>0</v>
      </c>
      <c r="BH11" s="4">
        <f t="shared" si="4"/>
        <v>0</v>
      </c>
      <c r="BI11" s="4">
        <f t="shared" si="4"/>
        <v>0</v>
      </c>
      <c r="BJ11" s="4">
        <f t="shared" si="4"/>
        <v>0</v>
      </c>
      <c r="BK11" s="4">
        <f t="shared" si="4"/>
        <v>0</v>
      </c>
      <c r="BL11" s="4">
        <f t="shared" si="4"/>
        <v>0</v>
      </c>
      <c r="BM11" s="4">
        <f t="shared" si="4"/>
        <v>0</v>
      </c>
      <c r="BN11" s="4">
        <f t="shared" si="4"/>
        <v>0</v>
      </c>
      <c r="BO11" s="4">
        <f t="shared" si="4"/>
        <v>0</v>
      </c>
      <c r="BP11" s="4">
        <f t="shared" si="4"/>
        <v>0</v>
      </c>
      <c r="BQ11" s="4">
        <f t="shared" si="4"/>
        <v>0</v>
      </c>
      <c r="BR11" s="4">
        <f t="shared" si="4"/>
        <v>0</v>
      </c>
      <c r="BS11" s="4">
        <f t="shared" si="4"/>
        <v>0</v>
      </c>
      <c r="BT11" s="4">
        <f t="shared" si="4"/>
        <v>0</v>
      </c>
      <c r="BU11" s="4">
        <f t="shared" si="14"/>
        <v>0</v>
      </c>
      <c r="BV11" s="4">
        <f t="shared" si="14"/>
        <v>0</v>
      </c>
      <c r="BW11" s="4">
        <f t="shared" si="14"/>
        <v>0</v>
      </c>
    </row>
    <row r="12" spans="1:75" ht="24.95" customHeight="1" x14ac:dyDescent="0.2">
      <c r="A12" s="30">
        <v>10</v>
      </c>
      <c r="B12" s="31"/>
      <c r="C12" s="32" t="str">
        <f t="shared" si="15"/>
        <v/>
      </c>
      <c r="D12" s="39" t="str">
        <f t="shared" si="15"/>
        <v/>
      </c>
      <c r="E12" s="39" t="str">
        <f t="shared" si="15"/>
        <v/>
      </c>
      <c r="F12" s="39" t="str">
        <f t="shared" si="15"/>
        <v/>
      </c>
      <c r="G12" s="39" t="str">
        <f t="shared" si="15"/>
        <v/>
      </c>
      <c r="H12" s="39" t="str">
        <f t="shared" si="15"/>
        <v/>
      </c>
      <c r="I12" s="39" t="str">
        <f t="shared" si="15"/>
        <v/>
      </c>
      <c r="J12" s="39" t="str">
        <f t="shared" si="15"/>
        <v/>
      </c>
      <c r="K12" s="39" t="str">
        <f t="shared" si="15"/>
        <v/>
      </c>
      <c r="L12" s="33"/>
      <c r="M12" s="34"/>
      <c r="N12" s="34"/>
      <c r="O12" s="34"/>
      <c r="P12" s="34"/>
      <c r="Q12" s="34"/>
      <c r="R12" s="34"/>
      <c r="S12" s="34"/>
      <c r="T12" s="34"/>
      <c r="U12" s="34"/>
      <c r="V12" s="35"/>
      <c r="W12" s="32">
        <f t="shared" si="5"/>
        <v>0</v>
      </c>
      <c r="X12" s="36">
        <f t="shared" si="0"/>
        <v>0</v>
      </c>
      <c r="Y12" s="37">
        <f t="shared" si="6"/>
        <v>1</v>
      </c>
      <c r="Z12" s="23">
        <f t="shared" si="7"/>
        <v>0</v>
      </c>
      <c r="AA12" s="32">
        <f>SMALL($Y$3:$Y$22,10)</f>
        <v>1</v>
      </c>
      <c r="AB12" s="43" t="str">
        <f>IF(H52=0,"",VLOOKUP(10,$F$43:$G$62,2,FALSE))</f>
        <v/>
      </c>
      <c r="AC12" s="39" t="str">
        <f t="shared" si="1"/>
        <v/>
      </c>
      <c r="AD12" s="40" t="str">
        <f t="shared" si="2"/>
        <v/>
      </c>
      <c r="AE12" s="44" t="str">
        <f t="shared" si="8"/>
        <v/>
      </c>
      <c r="AF12" s="44" t="str">
        <f t="shared" si="9"/>
        <v/>
      </c>
      <c r="AG12" s="44" t="str">
        <f t="shared" si="10"/>
        <v/>
      </c>
      <c r="AH12" s="45" t="str">
        <f t="shared" si="11"/>
        <v/>
      </c>
      <c r="AI12" s="29">
        <f t="shared" si="12"/>
        <v>0</v>
      </c>
      <c r="AJ12" s="4">
        <f t="shared" si="3"/>
        <v>0</v>
      </c>
      <c r="AK12" s="4">
        <f t="shared" si="3"/>
        <v>0</v>
      </c>
      <c r="AL12" s="4">
        <f t="shared" si="3"/>
        <v>0</v>
      </c>
      <c r="AM12" s="4">
        <f t="shared" si="3"/>
        <v>0</v>
      </c>
      <c r="AN12" s="4">
        <f t="shared" si="3"/>
        <v>0</v>
      </c>
      <c r="AO12" s="4">
        <f t="shared" si="3"/>
        <v>0</v>
      </c>
      <c r="AP12" s="4">
        <f t="shared" si="3"/>
        <v>0</v>
      </c>
      <c r="AQ12" s="4">
        <f t="shared" si="3"/>
        <v>0</v>
      </c>
      <c r="AR12" s="4">
        <f t="shared" si="3"/>
        <v>0</v>
      </c>
      <c r="AS12" s="4">
        <f t="shared" si="3"/>
        <v>0</v>
      </c>
      <c r="AT12" s="4">
        <f t="shared" si="3"/>
        <v>0</v>
      </c>
      <c r="AU12" s="4">
        <f t="shared" si="3"/>
        <v>0</v>
      </c>
      <c r="AV12" s="4">
        <f t="shared" si="3"/>
        <v>0</v>
      </c>
      <c r="AW12" s="4">
        <f t="shared" si="3"/>
        <v>0</v>
      </c>
      <c r="AX12" s="4">
        <f t="shared" si="3"/>
        <v>0</v>
      </c>
      <c r="AY12" s="4">
        <f t="shared" si="3"/>
        <v>0</v>
      </c>
      <c r="AZ12" s="4">
        <f t="shared" si="3"/>
        <v>0</v>
      </c>
      <c r="BA12" s="4">
        <f t="shared" si="3"/>
        <v>0</v>
      </c>
      <c r="BB12" s="4">
        <f t="shared" si="3"/>
        <v>0</v>
      </c>
      <c r="BD12" s="4">
        <f t="shared" si="13"/>
        <v>0</v>
      </c>
      <c r="BE12" s="4">
        <f t="shared" si="4"/>
        <v>0</v>
      </c>
      <c r="BF12" s="4">
        <f t="shared" si="4"/>
        <v>0</v>
      </c>
      <c r="BG12" s="4">
        <f t="shared" si="4"/>
        <v>0</v>
      </c>
      <c r="BH12" s="4">
        <f t="shared" si="4"/>
        <v>0</v>
      </c>
      <c r="BI12" s="4">
        <f t="shared" si="4"/>
        <v>0</v>
      </c>
      <c r="BJ12" s="4">
        <f t="shared" si="4"/>
        <v>0</v>
      </c>
      <c r="BK12" s="4">
        <f t="shared" si="4"/>
        <v>0</v>
      </c>
      <c r="BL12" s="4">
        <f t="shared" si="4"/>
        <v>0</v>
      </c>
      <c r="BM12" s="4">
        <f t="shared" si="4"/>
        <v>0</v>
      </c>
      <c r="BN12" s="4">
        <f t="shared" si="4"/>
        <v>0</v>
      </c>
      <c r="BO12" s="4">
        <f t="shared" si="4"/>
        <v>0</v>
      </c>
      <c r="BP12" s="4">
        <f t="shared" si="4"/>
        <v>0</v>
      </c>
      <c r="BQ12" s="4">
        <f t="shared" si="4"/>
        <v>0</v>
      </c>
      <c r="BR12" s="4">
        <f t="shared" si="4"/>
        <v>0</v>
      </c>
      <c r="BS12" s="4">
        <f t="shared" si="4"/>
        <v>0</v>
      </c>
      <c r="BT12" s="4">
        <f t="shared" si="4"/>
        <v>0</v>
      </c>
      <c r="BU12" s="4">
        <f t="shared" si="14"/>
        <v>0</v>
      </c>
      <c r="BV12" s="4">
        <f t="shared" si="14"/>
        <v>0</v>
      </c>
      <c r="BW12" s="4">
        <f t="shared" si="14"/>
        <v>0</v>
      </c>
    </row>
    <row r="13" spans="1:75" ht="24.95" customHeight="1" x14ac:dyDescent="0.2">
      <c r="A13" s="30">
        <v>11</v>
      </c>
      <c r="B13" s="31"/>
      <c r="C13" s="32" t="str">
        <f t="shared" si="15"/>
        <v/>
      </c>
      <c r="D13" s="39" t="str">
        <f t="shared" si="15"/>
        <v/>
      </c>
      <c r="E13" s="39" t="str">
        <f t="shared" si="15"/>
        <v/>
      </c>
      <c r="F13" s="39" t="str">
        <f t="shared" si="15"/>
        <v/>
      </c>
      <c r="G13" s="39" t="str">
        <f t="shared" si="15"/>
        <v/>
      </c>
      <c r="H13" s="39" t="str">
        <f t="shared" si="15"/>
        <v/>
      </c>
      <c r="I13" s="39" t="str">
        <f t="shared" si="15"/>
        <v/>
      </c>
      <c r="J13" s="39" t="str">
        <f t="shared" si="15"/>
        <v/>
      </c>
      <c r="K13" s="39" t="str">
        <f t="shared" si="15"/>
        <v/>
      </c>
      <c r="L13" s="39" t="str">
        <f t="shared" si="15"/>
        <v/>
      </c>
      <c r="M13" s="33"/>
      <c r="N13" s="34"/>
      <c r="O13" s="34"/>
      <c r="P13" s="34"/>
      <c r="Q13" s="34"/>
      <c r="R13" s="34"/>
      <c r="S13" s="34"/>
      <c r="T13" s="34"/>
      <c r="U13" s="34"/>
      <c r="V13" s="35"/>
      <c r="W13" s="32">
        <f t="shared" si="5"/>
        <v>0</v>
      </c>
      <c r="X13" s="36">
        <f t="shared" si="0"/>
        <v>0</v>
      </c>
      <c r="Y13" s="37">
        <f t="shared" si="6"/>
        <v>1</v>
      </c>
      <c r="Z13" s="23">
        <f t="shared" si="7"/>
        <v>0</v>
      </c>
      <c r="AA13" s="32">
        <f>SMALL($Y$3:$Y$22,11)</f>
        <v>1</v>
      </c>
      <c r="AB13" s="43" t="str">
        <f>IF(H53=0,"",VLOOKUP(11,$F$43:$G$62,2,FALSE))</f>
        <v/>
      </c>
      <c r="AC13" s="39" t="str">
        <f t="shared" si="1"/>
        <v/>
      </c>
      <c r="AD13" s="40" t="str">
        <f t="shared" si="2"/>
        <v/>
      </c>
      <c r="AE13" s="44" t="str">
        <f t="shared" si="8"/>
        <v/>
      </c>
      <c r="AF13" s="44" t="str">
        <f t="shared" si="9"/>
        <v/>
      </c>
      <c r="AG13" s="44" t="str">
        <f t="shared" si="10"/>
        <v/>
      </c>
      <c r="AH13" s="45" t="str">
        <f t="shared" si="11"/>
        <v/>
      </c>
      <c r="AI13" s="29">
        <f t="shared" si="12"/>
        <v>0</v>
      </c>
      <c r="AJ13" s="4">
        <f t="shared" si="3"/>
        <v>0</v>
      </c>
      <c r="AK13" s="4">
        <f t="shared" si="3"/>
        <v>0</v>
      </c>
      <c r="AL13" s="4">
        <f t="shared" si="3"/>
        <v>0</v>
      </c>
      <c r="AM13" s="4">
        <f t="shared" si="3"/>
        <v>0</v>
      </c>
      <c r="AN13" s="4">
        <f t="shared" si="3"/>
        <v>0</v>
      </c>
      <c r="AO13" s="4">
        <f t="shared" si="3"/>
        <v>0</v>
      </c>
      <c r="AP13" s="4">
        <f t="shared" si="3"/>
        <v>0</v>
      </c>
      <c r="AQ13" s="4">
        <f t="shared" si="3"/>
        <v>0</v>
      </c>
      <c r="AR13" s="4">
        <f t="shared" si="3"/>
        <v>0</v>
      </c>
      <c r="AS13" s="4">
        <f t="shared" si="3"/>
        <v>0</v>
      </c>
      <c r="AT13" s="4">
        <f t="shared" si="3"/>
        <v>0</v>
      </c>
      <c r="AU13" s="4">
        <f t="shared" si="3"/>
        <v>0</v>
      </c>
      <c r="AV13" s="4">
        <f t="shared" si="3"/>
        <v>0</v>
      </c>
      <c r="AW13" s="4">
        <f t="shared" si="3"/>
        <v>0</v>
      </c>
      <c r="AX13" s="4">
        <f t="shared" si="3"/>
        <v>0</v>
      </c>
      <c r="AY13" s="4">
        <f t="shared" si="3"/>
        <v>0</v>
      </c>
      <c r="AZ13" s="4">
        <f t="shared" si="3"/>
        <v>0</v>
      </c>
      <c r="BA13" s="4">
        <f t="shared" si="3"/>
        <v>0</v>
      </c>
      <c r="BB13" s="4">
        <f t="shared" si="3"/>
        <v>0</v>
      </c>
      <c r="BD13" s="4">
        <f t="shared" si="13"/>
        <v>0</v>
      </c>
      <c r="BE13" s="4">
        <f t="shared" si="4"/>
        <v>0</v>
      </c>
      <c r="BF13" s="4">
        <f t="shared" si="4"/>
        <v>0</v>
      </c>
      <c r="BG13" s="4">
        <f t="shared" si="4"/>
        <v>0</v>
      </c>
      <c r="BH13" s="4">
        <f t="shared" si="4"/>
        <v>0</v>
      </c>
      <c r="BI13" s="4">
        <f t="shared" si="4"/>
        <v>0</v>
      </c>
      <c r="BJ13" s="4">
        <f t="shared" si="4"/>
        <v>0</v>
      </c>
      <c r="BK13" s="4">
        <f t="shared" si="4"/>
        <v>0</v>
      </c>
      <c r="BL13" s="4">
        <f t="shared" si="4"/>
        <v>0</v>
      </c>
      <c r="BM13" s="4">
        <f t="shared" si="4"/>
        <v>0</v>
      </c>
      <c r="BN13" s="4">
        <f t="shared" si="4"/>
        <v>0</v>
      </c>
      <c r="BO13" s="4">
        <f t="shared" si="4"/>
        <v>0</v>
      </c>
      <c r="BP13" s="4">
        <f t="shared" si="4"/>
        <v>0</v>
      </c>
      <c r="BQ13" s="4">
        <f t="shared" si="4"/>
        <v>0</v>
      </c>
      <c r="BR13" s="4">
        <f t="shared" si="4"/>
        <v>0</v>
      </c>
      <c r="BS13" s="4">
        <f t="shared" si="4"/>
        <v>0</v>
      </c>
      <c r="BT13" s="4">
        <f t="shared" si="4"/>
        <v>0</v>
      </c>
      <c r="BU13" s="4">
        <f t="shared" si="14"/>
        <v>0</v>
      </c>
      <c r="BV13" s="4">
        <f t="shared" si="14"/>
        <v>0</v>
      </c>
      <c r="BW13" s="4">
        <f t="shared" si="14"/>
        <v>0</v>
      </c>
    </row>
    <row r="14" spans="1:75" ht="24.95" customHeight="1" x14ac:dyDescent="0.2">
      <c r="A14" s="30">
        <v>12</v>
      </c>
      <c r="B14" s="31"/>
      <c r="C14" s="32" t="str">
        <f t="shared" si="15"/>
        <v/>
      </c>
      <c r="D14" s="39" t="str">
        <f t="shared" si="15"/>
        <v/>
      </c>
      <c r="E14" s="39" t="str">
        <f t="shared" si="15"/>
        <v/>
      </c>
      <c r="F14" s="39" t="str">
        <f t="shared" si="15"/>
        <v/>
      </c>
      <c r="G14" s="39" t="str">
        <f t="shared" si="15"/>
        <v/>
      </c>
      <c r="H14" s="39" t="str">
        <f t="shared" si="15"/>
        <v/>
      </c>
      <c r="I14" s="39" t="str">
        <f t="shared" si="15"/>
        <v/>
      </c>
      <c r="J14" s="39" t="str">
        <f t="shared" si="15"/>
        <v/>
      </c>
      <c r="K14" s="39" t="str">
        <f t="shared" si="15"/>
        <v/>
      </c>
      <c r="L14" s="39" t="str">
        <f t="shared" si="15"/>
        <v/>
      </c>
      <c r="M14" s="39" t="str">
        <f t="shared" si="15"/>
        <v/>
      </c>
      <c r="N14" s="33"/>
      <c r="O14" s="34"/>
      <c r="P14" s="34"/>
      <c r="Q14" s="34"/>
      <c r="R14" s="34"/>
      <c r="S14" s="34"/>
      <c r="T14" s="34"/>
      <c r="U14" s="34"/>
      <c r="V14" s="35"/>
      <c r="W14" s="32">
        <f t="shared" si="5"/>
        <v>0</v>
      </c>
      <c r="X14" s="36">
        <f t="shared" si="0"/>
        <v>0</v>
      </c>
      <c r="Y14" s="37">
        <f t="shared" si="6"/>
        <v>1</v>
      </c>
      <c r="Z14" s="23">
        <f t="shared" si="7"/>
        <v>0</v>
      </c>
      <c r="AA14" s="32">
        <f>SMALL($Y$3:$Y$22,12)</f>
        <v>1</v>
      </c>
      <c r="AB14" s="43" t="str">
        <f>IF(H54=0,"",VLOOKUP(12,$F$43:$G$62,2,FALSE))</f>
        <v/>
      </c>
      <c r="AC14" s="39" t="str">
        <f t="shared" si="1"/>
        <v/>
      </c>
      <c r="AD14" s="40" t="str">
        <f t="shared" si="2"/>
        <v/>
      </c>
      <c r="AE14" s="44" t="str">
        <f t="shared" si="8"/>
        <v/>
      </c>
      <c r="AF14" s="44" t="str">
        <f t="shared" si="9"/>
        <v/>
      </c>
      <c r="AG14" s="44" t="str">
        <f t="shared" si="10"/>
        <v/>
      </c>
      <c r="AH14" s="45" t="str">
        <f t="shared" si="11"/>
        <v/>
      </c>
      <c r="AI14" s="29">
        <f t="shared" si="12"/>
        <v>0</v>
      </c>
      <c r="AJ14" s="4">
        <f t="shared" si="3"/>
        <v>0</v>
      </c>
      <c r="AK14" s="4">
        <f t="shared" si="3"/>
        <v>0</v>
      </c>
      <c r="AL14" s="4">
        <f t="shared" si="3"/>
        <v>0</v>
      </c>
      <c r="AM14" s="4">
        <f t="shared" si="3"/>
        <v>0</v>
      </c>
      <c r="AN14" s="4">
        <f t="shared" si="3"/>
        <v>0</v>
      </c>
      <c r="AO14" s="4">
        <f t="shared" si="3"/>
        <v>0</v>
      </c>
      <c r="AP14" s="4">
        <f t="shared" si="3"/>
        <v>0</v>
      </c>
      <c r="AQ14" s="4">
        <f t="shared" si="3"/>
        <v>0</v>
      </c>
      <c r="AR14" s="4">
        <f t="shared" si="3"/>
        <v>0</v>
      </c>
      <c r="AS14" s="4">
        <f t="shared" si="3"/>
        <v>0</v>
      </c>
      <c r="AT14" s="4">
        <f t="shared" si="3"/>
        <v>0</v>
      </c>
      <c r="AU14" s="4">
        <f t="shared" si="3"/>
        <v>0</v>
      </c>
      <c r="AV14" s="4">
        <f t="shared" si="3"/>
        <v>0</v>
      </c>
      <c r="AW14" s="4">
        <f t="shared" si="3"/>
        <v>0</v>
      </c>
      <c r="AX14" s="4">
        <f t="shared" si="3"/>
        <v>0</v>
      </c>
      <c r="AY14" s="4">
        <f t="shared" si="3"/>
        <v>0</v>
      </c>
      <c r="AZ14" s="4">
        <f t="shared" si="3"/>
        <v>0</v>
      </c>
      <c r="BA14" s="4">
        <f t="shared" si="3"/>
        <v>0</v>
      </c>
      <c r="BB14" s="4">
        <f t="shared" si="3"/>
        <v>0</v>
      </c>
      <c r="BD14" s="4">
        <f t="shared" si="13"/>
        <v>0</v>
      </c>
      <c r="BE14" s="4">
        <f t="shared" si="4"/>
        <v>0</v>
      </c>
      <c r="BF14" s="4">
        <f t="shared" si="4"/>
        <v>0</v>
      </c>
      <c r="BG14" s="4">
        <f t="shared" si="4"/>
        <v>0</v>
      </c>
      <c r="BH14" s="4">
        <f t="shared" si="4"/>
        <v>0</v>
      </c>
      <c r="BI14" s="4">
        <f t="shared" si="4"/>
        <v>0</v>
      </c>
      <c r="BJ14" s="4">
        <f t="shared" si="4"/>
        <v>0</v>
      </c>
      <c r="BK14" s="4">
        <f t="shared" si="4"/>
        <v>0</v>
      </c>
      <c r="BL14" s="4">
        <f t="shared" si="4"/>
        <v>0</v>
      </c>
      <c r="BM14" s="4">
        <f t="shared" si="4"/>
        <v>0</v>
      </c>
      <c r="BN14" s="4">
        <f t="shared" si="4"/>
        <v>0</v>
      </c>
      <c r="BO14" s="4">
        <f t="shared" si="4"/>
        <v>0</v>
      </c>
      <c r="BP14" s="4">
        <f t="shared" si="4"/>
        <v>0</v>
      </c>
      <c r="BQ14" s="4">
        <f t="shared" si="4"/>
        <v>0</v>
      </c>
      <c r="BR14" s="4">
        <f t="shared" si="4"/>
        <v>0</v>
      </c>
      <c r="BS14" s="4">
        <f t="shared" si="4"/>
        <v>0</v>
      </c>
      <c r="BT14" s="4">
        <f t="shared" si="4"/>
        <v>0</v>
      </c>
      <c r="BU14" s="4">
        <f t="shared" si="14"/>
        <v>0</v>
      </c>
      <c r="BV14" s="4">
        <f t="shared" si="14"/>
        <v>0</v>
      </c>
      <c r="BW14" s="4">
        <f t="shared" si="14"/>
        <v>0</v>
      </c>
    </row>
    <row r="15" spans="1:75" ht="24.95" customHeight="1" x14ac:dyDescent="0.2">
      <c r="A15" s="30">
        <v>13</v>
      </c>
      <c r="B15" s="31"/>
      <c r="C15" s="32" t="str">
        <f t="shared" si="15"/>
        <v/>
      </c>
      <c r="D15" s="39" t="str">
        <f t="shared" si="15"/>
        <v/>
      </c>
      <c r="E15" s="39" t="str">
        <f t="shared" si="15"/>
        <v/>
      </c>
      <c r="F15" s="39" t="str">
        <f t="shared" si="15"/>
        <v/>
      </c>
      <c r="G15" s="39" t="str">
        <f t="shared" si="15"/>
        <v/>
      </c>
      <c r="H15" s="39" t="str">
        <f t="shared" si="15"/>
        <v/>
      </c>
      <c r="I15" s="39" t="str">
        <f t="shared" si="15"/>
        <v/>
      </c>
      <c r="J15" s="39" t="str">
        <f t="shared" si="15"/>
        <v/>
      </c>
      <c r="K15" s="39" t="str">
        <f t="shared" si="15"/>
        <v/>
      </c>
      <c r="L15" s="39" t="str">
        <f t="shared" si="15"/>
        <v/>
      </c>
      <c r="M15" s="39" t="str">
        <f t="shared" si="15"/>
        <v/>
      </c>
      <c r="N15" s="39" t="str">
        <f t="shared" si="15"/>
        <v/>
      </c>
      <c r="O15" s="33"/>
      <c r="P15" s="34"/>
      <c r="Q15" s="34"/>
      <c r="R15" s="34"/>
      <c r="S15" s="34"/>
      <c r="T15" s="34"/>
      <c r="U15" s="34"/>
      <c r="V15" s="35"/>
      <c r="W15" s="32">
        <f t="shared" si="5"/>
        <v>0</v>
      </c>
      <c r="X15" s="36">
        <f t="shared" si="0"/>
        <v>0</v>
      </c>
      <c r="Y15" s="37">
        <f t="shared" si="6"/>
        <v>1</v>
      </c>
      <c r="Z15" s="23">
        <f t="shared" si="7"/>
        <v>0</v>
      </c>
      <c r="AA15" s="32">
        <f>SMALL($Y$3:$Y$22,13)</f>
        <v>1</v>
      </c>
      <c r="AB15" s="43" t="str">
        <f>IF(H55=0,"",VLOOKUP(13,$F$43:$G$62,2,FALSE))</f>
        <v/>
      </c>
      <c r="AC15" s="39" t="str">
        <f t="shared" si="1"/>
        <v/>
      </c>
      <c r="AD15" s="40" t="str">
        <f t="shared" si="2"/>
        <v/>
      </c>
      <c r="AE15" s="44" t="str">
        <f t="shared" si="8"/>
        <v/>
      </c>
      <c r="AF15" s="44" t="str">
        <f t="shared" si="9"/>
        <v/>
      </c>
      <c r="AG15" s="44" t="str">
        <f t="shared" si="10"/>
        <v/>
      </c>
      <c r="AH15" s="45" t="str">
        <f t="shared" si="11"/>
        <v/>
      </c>
      <c r="AI15" s="29">
        <f t="shared" si="12"/>
        <v>0</v>
      </c>
      <c r="AJ15" s="4">
        <f t="shared" si="3"/>
        <v>0</v>
      </c>
      <c r="AK15" s="4">
        <f t="shared" si="3"/>
        <v>0</v>
      </c>
      <c r="AL15" s="4">
        <f t="shared" si="3"/>
        <v>0</v>
      </c>
      <c r="AM15" s="4">
        <f t="shared" si="3"/>
        <v>0</v>
      </c>
      <c r="AN15" s="4">
        <f t="shared" si="3"/>
        <v>0</v>
      </c>
      <c r="AO15" s="4">
        <f t="shared" si="3"/>
        <v>0</v>
      </c>
      <c r="AP15" s="4">
        <f t="shared" si="3"/>
        <v>0</v>
      </c>
      <c r="AQ15" s="4">
        <f t="shared" si="3"/>
        <v>0</v>
      </c>
      <c r="AR15" s="4">
        <f t="shared" si="3"/>
        <v>0</v>
      </c>
      <c r="AS15" s="4">
        <f t="shared" si="3"/>
        <v>0</v>
      </c>
      <c r="AT15" s="4">
        <f t="shared" si="3"/>
        <v>0</v>
      </c>
      <c r="AU15" s="4">
        <f t="shared" si="3"/>
        <v>0</v>
      </c>
      <c r="AV15" s="4">
        <f t="shared" si="3"/>
        <v>0</v>
      </c>
      <c r="AW15" s="4">
        <f t="shared" si="3"/>
        <v>0</v>
      </c>
      <c r="AX15" s="4">
        <f t="shared" si="3"/>
        <v>0</v>
      </c>
      <c r="AY15" s="4">
        <f t="shared" si="3"/>
        <v>0</v>
      </c>
      <c r="AZ15" s="4">
        <f t="shared" si="3"/>
        <v>0</v>
      </c>
      <c r="BA15" s="4">
        <f t="shared" si="3"/>
        <v>0</v>
      </c>
      <c r="BB15" s="4">
        <f t="shared" si="3"/>
        <v>0</v>
      </c>
      <c r="BD15" s="4">
        <f t="shared" si="13"/>
        <v>0</v>
      </c>
      <c r="BE15" s="4">
        <f t="shared" si="4"/>
        <v>0</v>
      </c>
      <c r="BF15" s="4">
        <f t="shared" si="4"/>
        <v>0</v>
      </c>
      <c r="BG15" s="4">
        <f t="shared" si="4"/>
        <v>0</v>
      </c>
      <c r="BH15" s="4">
        <f t="shared" si="4"/>
        <v>0</v>
      </c>
      <c r="BI15" s="4">
        <f t="shared" si="4"/>
        <v>0</v>
      </c>
      <c r="BJ15" s="4">
        <f t="shared" si="4"/>
        <v>0</v>
      </c>
      <c r="BK15" s="4">
        <f t="shared" si="4"/>
        <v>0</v>
      </c>
      <c r="BL15" s="4">
        <f t="shared" si="4"/>
        <v>0</v>
      </c>
      <c r="BM15" s="4">
        <f t="shared" si="4"/>
        <v>0</v>
      </c>
      <c r="BN15" s="4">
        <f t="shared" si="4"/>
        <v>0</v>
      </c>
      <c r="BO15" s="4">
        <f t="shared" si="4"/>
        <v>0</v>
      </c>
      <c r="BP15" s="4">
        <f t="shared" si="4"/>
        <v>0</v>
      </c>
      <c r="BQ15" s="4">
        <f t="shared" si="4"/>
        <v>0</v>
      </c>
      <c r="BR15" s="4">
        <f t="shared" si="4"/>
        <v>0</v>
      </c>
      <c r="BS15" s="4">
        <f t="shared" si="4"/>
        <v>0</v>
      </c>
      <c r="BT15" s="4">
        <f t="shared" si="4"/>
        <v>0</v>
      </c>
      <c r="BU15" s="4">
        <f t="shared" si="14"/>
        <v>0</v>
      </c>
      <c r="BV15" s="4">
        <f t="shared" si="14"/>
        <v>0</v>
      </c>
      <c r="BW15" s="4">
        <f t="shared" si="14"/>
        <v>0</v>
      </c>
    </row>
    <row r="16" spans="1:75" ht="24.95" customHeight="1" x14ac:dyDescent="0.2">
      <c r="A16" s="30">
        <v>14</v>
      </c>
      <c r="B16" s="31"/>
      <c r="C16" s="32" t="str">
        <f t="shared" si="15"/>
        <v/>
      </c>
      <c r="D16" s="39" t="str">
        <f t="shared" si="15"/>
        <v/>
      </c>
      <c r="E16" s="39" t="str">
        <f t="shared" si="15"/>
        <v/>
      </c>
      <c r="F16" s="39" t="str">
        <f t="shared" si="15"/>
        <v/>
      </c>
      <c r="G16" s="39" t="str">
        <f t="shared" si="15"/>
        <v/>
      </c>
      <c r="H16" s="39" t="str">
        <f t="shared" si="15"/>
        <v/>
      </c>
      <c r="I16" s="39" t="str">
        <f t="shared" si="15"/>
        <v/>
      </c>
      <c r="J16" s="39" t="str">
        <f t="shared" si="15"/>
        <v/>
      </c>
      <c r="K16" s="39" t="str">
        <f t="shared" si="15"/>
        <v/>
      </c>
      <c r="L16" s="39" t="str">
        <f t="shared" si="15"/>
        <v/>
      </c>
      <c r="M16" s="39" t="str">
        <f t="shared" si="15"/>
        <v/>
      </c>
      <c r="N16" s="39" t="str">
        <f t="shared" si="15"/>
        <v/>
      </c>
      <c r="O16" s="39" t="str">
        <f t="shared" si="15"/>
        <v/>
      </c>
      <c r="P16" s="33"/>
      <c r="Q16" s="34"/>
      <c r="R16" s="34"/>
      <c r="S16" s="34"/>
      <c r="T16" s="34"/>
      <c r="U16" s="34"/>
      <c r="V16" s="35"/>
      <c r="W16" s="32">
        <f t="shared" si="5"/>
        <v>0</v>
      </c>
      <c r="X16" s="36">
        <f t="shared" si="0"/>
        <v>0</v>
      </c>
      <c r="Y16" s="37">
        <f t="shared" si="6"/>
        <v>1</v>
      </c>
      <c r="Z16" s="23">
        <f t="shared" si="7"/>
        <v>0</v>
      </c>
      <c r="AA16" s="32">
        <f>SMALL($Y$3:$Y$22,14)</f>
        <v>1</v>
      </c>
      <c r="AB16" s="43" t="str">
        <f>IF(H56=0,"",VLOOKUP(14,$F$43:$G$62,2,FALSE))</f>
        <v/>
      </c>
      <c r="AC16" s="39" t="str">
        <f t="shared" si="1"/>
        <v/>
      </c>
      <c r="AD16" s="40" t="str">
        <f t="shared" si="2"/>
        <v/>
      </c>
      <c r="AE16" s="44" t="str">
        <f t="shared" si="8"/>
        <v/>
      </c>
      <c r="AF16" s="44" t="str">
        <f t="shared" si="9"/>
        <v/>
      </c>
      <c r="AG16" s="44" t="str">
        <f t="shared" si="10"/>
        <v/>
      </c>
      <c r="AH16" s="45" t="str">
        <f t="shared" si="11"/>
        <v/>
      </c>
      <c r="AI16" s="29">
        <f t="shared" si="12"/>
        <v>0</v>
      </c>
      <c r="AJ16" s="4">
        <f t="shared" si="3"/>
        <v>0</v>
      </c>
      <c r="AK16" s="4">
        <f t="shared" si="3"/>
        <v>0</v>
      </c>
      <c r="AL16" s="4">
        <f t="shared" si="3"/>
        <v>0</v>
      </c>
      <c r="AM16" s="4">
        <f t="shared" si="3"/>
        <v>0</v>
      </c>
      <c r="AN16" s="4">
        <f t="shared" si="3"/>
        <v>0</v>
      </c>
      <c r="AO16" s="4">
        <f t="shared" si="3"/>
        <v>0</v>
      </c>
      <c r="AP16" s="4">
        <f t="shared" si="3"/>
        <v>0</v>
      </c>
      <c r="AQ16" s="4">
        <f t="shared" si="3"/>
        <v>0</v>
      </c>
      <c r="AR16" s="4">
        <f t="shared" ref="AR16:AR22" si="16">IF(L16=1,1,IF(L16="+",1,IF(L16=0,0,IF(L16="-",0,IF(L16="",0,0.5)))))</f>
        <v>0</v>
      </c>
      <c r="AS16" s="4">
        <f t="shared" ref="AS16:AS22" si="17">IF(M16=1,1,IF(M16="+",1,IF(M16=0,0,IF(M16="-",0,IF(M16="",0,0.5)))))</f>
        <v>0</v>
      </c>
      <c r="AT16" s="4">
        <f t="shared" ref="AT16:AT22" si="18">IF(N16=1,1,IF(N16="+",1,IF(N16=0,0,IF(N16="-",0,IF(N16="",0,0.5)))))</f>
        <v>0</v>
      </c>
      <c r="AU16" s="4">
        <f t="shared" ref="AU16:AU22" si="19">IF(O16=1,1,IF(O16="+",1,IF(O16=0,0,IF(O16="-",0,IF(O16="",0,0.5)))))</f>
        <v>0</v>
      </c>
      <c r="AV16" s="4">
        <f t="shared" ref="AV16:AV22" si="20">IF(P16=1,1,IF(P16="+",1,IF(P16=0,0,IF(P16="-",0,IF(P16="",0,0.5)))))</f>
        <v>0</v>
      </c>
      <c r="AW16" s="4">
        <f t="shared" ref="AW16:AW22" si="21">IF(Q16=1,1,IF(Q16="+",1,IF(Q16=0,0,IF(Q16="-",0,IF(Q16="",0,0.5)))))</f>
        <v>0</v>
      </c>
      <c r="AX16" s="4">
        <f t="shared" ref="AX16:AX22" si="22">IF(R16=1,1,IF(R16="+",1,IF(R16=0,0,IF(R16="-",0,IF(R16="",0,0.5)))))</f>
        <v>0</v>
      </c>
      <c r="AY16" s="4">
        <f t="shared" ref="AY16:AY22" si="23">IF(S16=1,1,IF(S16="+",1,IF(S16=0,0,IF(S16="-",0,IF(S16="",0,0.5)))))</f>
        <v>0</v>
      </c>
      <c r="AZ16" s="4">
        <f t="shared" ref="AZ16:AZ22" si="24">IF(T16=1,1,IF(T16="+",1,IF(T16=0,0,IF(T16="-",0,IF(T16="",0,0.5)))))</f>
        <v>0</v>
      </c>
      <c r="BA16" s="4">
        <f t="shared" ref="BA16:BA22" si="25">IF(U16=1,1,IF(U16="+",1,IF(U16=0,0,IF(U16="-",0,IF(U16="",0,0.5)))))</f>
        <v>0</v>
      </c>
      <c r="BB16" s="4">
        <f t="shared" ref="BB16:BB22" si="26">IF(V16=1,1,IF(V16="+",1,IF(V16=0,0,IF(V16="-",0,IF(V16="",0,0.5)))))</f>
        <v>0</v>
      </c>
      <c r="BD16" s="4">
        <f t="shared" si="13"/>
        <v>0</v>
      </c>
      <c r="BE16" s="4">
        <f t="shared" si="4"/>
        <v>0</v>
      </c>
      <c r="BF16" s="4">
        <f t="shared" si="4"/>
        <v>0</v>
      </c>
      <c r="BG16" s="4">
        <f t="shared" si="4"/>
        <v>0</v>
      </c>
      <c r="BH16" s="4">
        <f t="shared" si="4"/>
        <v>0</v>
      </c>
      <c r="BI16" s="4">
        <f t="shared" si="4"/>
        <v>0</v>
      </c>
      <c r="BJ16" s="4">
        <f t="shared" si="4"/>
        <v>0</v>
      </c>
      <c r="BK16" s="4">
        <f t="shared" si="4"/>
        <v>0</v>
      </c>
      <c r="BL16" s="4">
        <f t="shared" si="4"/>
        <v>0</v>
      </c>
      <c r="BM16" s="4">
        <f t="shared" si="4"/>
        <v>0</v>
      </c>
      <c r="BN16" s="4">
        <f t="shared" si="4"/>
        <v>0</v>
      </c>
      <c r="BO16" s="4">
        <f t="shared" si="4"/>
        <v>0</v>
      </c>
      <c r="BP16" s="4">
        <f t="shared" si="4"/>
        <v>0</v>
      </c>
      <c r="BQ16" s="4">
        <f t="shared" si="4"/>
        <v>0</v>
      </c>
      <c r="BR16" s="4">
        <f t="shared" si="4"/>
        <v>0</v>
      </c>
      <c r="BS16" s="4">
        <f t="shared" si="4"/>
        <v>0</v>
      </c>
      <c r="BT16" s="4">
        <f t="shared" si="4"/>
        <v>0</v>
      </c>
      <c r="BU16" s="4">
        <f t="shared" si="14"/>
        <v>0</v>
      </c>
      <c r="BV16" s="4">
        <f t="shared" si="14"/>
        <v>0</v>
      </c>
      <c r="BW16" s="4">
        <f t="shared" si="14"/>
        <v>0</v>
      </c>
    </row>
    <row r="17" spans="1:75" ht="24.95" customHeight="1" x14ac:dyDescent="0.2">
      <c r="A17" s="30">
        <v>15</v>
      </c>
      <c r="B17" s="31"/>
      <c r="C17" s="32" t="str">
        <f t="shared" si="15"/>
        <v/>
      </c>
      <c r="D17" s="39" t="str">
        <f t="shared" si="15"/>
        <v/>
      </c>
      <c r="E17" s="39" t="str">
        <f t="shared" si="15"/>
        <v/>
      </c>
      <c r="F17" s="39" t="str">
        <f t="shared" si="15"/>
        <v/>
      </c>
      <c r="G17" s="39" t="str">
        <f t="shared" si="15"/>
        <v/>
      </c>
      <c r="H17" s="39" t="str">
        <f t="shared" si="15"/>
        <v/>
      </c>
      <c r="I17" s="39" t="str">
        <f t="shared" si="15"/>
        <v/>
      </c>
      <c r="J17" s="39" t="str">
        <f t="shared" si="15"/>
        <v/>
      </c>
      <c r="K17" s="39" t="str">
        <f t="shared" si="15"/>
        <v/>
      </c>
      <c r="L17" s="39" t="str">
        <f t="shared" si="15"/>
        <v/>
      </c>
      <c r="M17" s="39" t="str">
        <f t="shared" si="15"/>
        <v/>
      </c>
      <c r="N17" s="39" t="str">
        <f t="shared" si="15"/>
        <v/>
      </c>
      <c r="O17" s="39" t="str">
        <f t="shared" si="15"/>
        <v/>
      </c>
      <c r="P17" s="39" t="str">
        <f t="shared" si="15"/>
        <v/>
      </c>
      <c r="Q17" s="33"/>
      <c r="R17" s="34"/>
      <c r="S17" s="34"/>
      <c r="T17" s="34"/>
      <c r="U17" s="34"/>
      <c r="V17" s="35"/>
      <c r="W17" s="32">
        <f t="shared" si="5"/>
        <v>0</v>
      </c>
      <c r="X17" s="36">
        <f t="shared" si="0"/>
        <v>0</v>
      </c>
      <c r="Y17" s="37">
        <f t="shared" si="6"/>
        <v>1</v>
      </c>
      <c r="Z17" s="23">
        <f t="shared" si="7"/>
        <v>0</v>
      </c>
      <c r="AA17" s="32">
        <f>SMALL($Y$3:$Y$22,15)</f>
        <v>1</v>
      </c>
      <c r="AB17" s="43" t="str">
        <f>IF(H57=0,"",VLOOKUP(15,$F$43:$G$62,2,FALSE))</f>
        <v/>
      </c>
      <c r="AC17" s="39" t="str">
        <f t="shared" si="1"/>
        <v/>
      </c>
      <c r="AD17" s="40" t="str">
        <f t="shared" si="2"/>
        <v/>
      </c>
      <c r="AE17" s="44" t="str">
        <f t="shared" si="8"/>
        <v/>
      </c>
      <c r="AF17" s="44" t="str">
        <f t="shared" si="9"/>
        <v/>
      </c>
      <c r="AG17" s="44" t="str">
        <f t="shared" si="10"/>
        <v/>
      </c>
      <c r="AH17" s="45" t="str">
        <f t="shared" si="11"/>
        <v/>
      </c>
      <c r="AI17" s="29">
        <f t="shared" si="12"/>
        <v>0</v>
      </c>
      <c r="AJ17" s="4">
        <f t="shared" ref="AJ17:AJ22" si="27">IF(D17=1,1,IF(D17="+",1,IF(D17=0,0,IF(D17="-",0,IF(D17="",0,0.5)))))</f>
        <v>0</v>
      </c>
      <c r="AK17" s="4">
        <f t="shared" ref="AK17:AK22" si="28">IF(E17=1,1,IF(E17="+",1,IF(E17=0,0,IF(E17="-",0,IF(E17="",0,0.5)))))</f>
        <v>0</v>
      </c>
      <c r="AL17" s="4">
        <f t="shared" ref="AL17:AL22" si="29">IF(F17=1,1,IF(F17="+",1,IF(F17=0,0,IF(F17="-",0,IF(F17="",0,0.5)))))</f>
        <v>0</v>
      </c>
      <c r="AM17" s="4">
        <f t="shared" ref="AM17:AM22" si="30">IF(G17=1,1,IF(G17="+",1,IF(G17=0,0,IF(G17="-",0,IF(G17="",0,0.5)))))</f>
        <v>0</v>
      </c>
      <c r="AN17" s="4">
        <f t="shared" ref="AN17:AN22" si="31">IF(H17=1,1,IF(H17="+",1,IF(H17=0,0,IF(H17="-",0,IF(H17="",0,0.5)))))</f>
        <v>0</v>
      </c>
      <c r="AO17" s="4">
        <f t="shared" ref="AO17:AO22" si="32">IF(I17=1,1,IF(I17="+",1,IF(I17=0,0,IF(I17="-",0,IF(I17="",0,0.5)))))</f>
        <v>0</v>
      </c>
      <c r="AP17" s="4">
        <f t="shared" ref="AP17:AP22" si="33">IF(J17=1,1,IF(J17="+",1,IF(J17=0,0,IF(J17="-",0,IF(J17="",0,0.5)))))</f>
        <v>0</v>
      </c>
      <c r="AQ17" s="4">
        <f t="shared" ref="AQ17:AQ22" si="34">IF(K17=1,1,IF(K17="+",1,IF(K17=0,0,IF(K17="-",0,IF(K17="",0,0.5)))))</f>
        <v>0</v>
      </c>
      <c r="AR17" s="4">
        <f t="shared" si="16"/>
        <v>0</v>
      </c>
      <c r="AS17" s="4">
        <f t="shared" si="17"/>
        <v>0</v>
      </c>
      <c r="AT17" s="4">
        <f t="shared" si="18"/>
        <v>0</v>
      </c>
      <c r="AU17" s="4">
        <f t="shared" si="19"/>
        <v>0</v>
      </c>
      <c r="AV17" s="4">
        <f t="shared" si="20"/>
        <v>0</v>
      </c>
      <c r="AW17" s="4">
        <f t="shared" si="21"/>
        <v>0</v>
      </c>
      <c r="AX17" s="4">
        <f t="shared" si="22"/>
        <v>0</v>
      </c>
      <c r="AY17" s="4">
        <f t="shared" si="23"/>
        <v>0</v>
      </c>
      <c r="AZ17" s="4">
        <f t="shared" si="24"/>
        <v>0</v>
      </c>
      <c r="BA17" s="4">
        <f t="shared" si="25"/>
        <v>0</v>
      </c>
      <c r="BB17" s="4">
        <f t="shared" si="26"/>
        <v>0</v>
      </c>
      <c r="BD17" s="4">
        <f t="shared" si="13"/>
        <v>0</v>
      </c>
      <c r="BE17" s="4">
        <f t="shared" si="4"/>
        <v>0</v>
      </c>
      <c r="BF17" s="4">
        <f t="shared" si="4"/>
        <v>0</v>
      </c>
      <c r="BG17" s="4">
        <f t="shared" si="4"/>
        <v>0</v>
      </c>
      <c r="BH17" s="4">
        <f t="shared" si="4"/>
        <v>0</v>
      </c>
      <c r="BI17" s="4">
        <f t="shared" si="4"/>
        <v>0</v>
      </c>
      <c r="BJ17" s="4">
        <f t="shared" si="4"/>
        <v>0</v>
      </c>
      <c r="BK17" s="4">
        <f t="shared" si="4"/>
        <v>0</v>
      </c>
      <c r="BL17" s="4">
        <f t="shared" si="4"/>
        <v>0</v>
      </c>
      <c r="BM17" s="4">
        <f t="shared" si="4"/>
        <v>0</v>
      </c>
      <c r="BN17" s="4">
        <f t="shared" si="4"/>
        <v>0</v>
      </c>
      <c r="BO17" s="4">
        <f t="shared" si="4"/>
        <v>0</v>
      </c>
      <c r="BP17" s="4">
        <f t="shared" si="4"/>
        <v>0</v>
      </c>
      <c r="BQ17" s="4">
        <f t="shared" si="4"/>
        <v>0</v>
      </c>
      <c r="BR17" s="4">
        <f t="shared" si="4"/>
        <v>0</v>
      </c>
      <c r="BS17" s="4">
        <f t="shared" si="4"/>
        <v>0</v>
      </c>
      <c r="BT17" s="4">
        <f t="shared" si="4"/>
        <v>0</v>
      </c>
      <c r="BU17" s="4">
        <f t="shared" si="14"/>
        <v>0</v>
      </c>
      <c r="BV17" s="4">
        <f t="shared" si="14"/>
        <v>0</v>
      </c>
      <c r="BW17" s="4">
        <f t="shared" si="14"/>
        <v>0</v>
      </c>
    </row>
    <row r="18" spans="1:75" ht="24.95" customHeight="1" x14ac:dyDescent="0.2">
      <c r="A18" s="30">
        <v>16</v>
      </c>
      <c r="B18" s="31"/>
      <c r="C18" s="32" t="str">
        <f t="shared" si="15"/>
        <v/>
      </c>
      <c r="D18" s="39" t="str">
        <f t="shared" si="15"/>
        <v/>
      </c>
      <c r="E18" s="39" t="str">
        <f t="shared" si="15"/>
        <v/>
      </c>
      <c r="F18" s="39" t="str">
        <f t="shared" si="15"/>
        <v/>
      </c>
      <c r="G18" s="39" t="str">
        <f t="shared" si="15"/>
        <v/>
      </c>
      <c r="H18" s="39" t="str">
        <f t="shared" si="15"/>
        <v/>
      </c>
      <c r="I18" s="39" t="str">
        <f t="shared" si="15"/>
        <v/>
      </c>
      <c r="J18" s="39" t="str">
        <f t="shared" si="15"/>
        <v/>
      </c>
      <c r="K18" s="39" t="str">
        <f t="shared" si="15"/>
        <v/>
      </c>
      <c r="L18" s="39" t="str">
        <f t="shared" si="15"/>
        <v/>
      </c>
      <c r="M18" s="39" t="str">
        <f t="shared" si="15"/>
        <v/>
      </c>
      <c r="N18" s="39" t="str">
        <f t="shared" si="15"/>
        <v/>
      </c>
      <c r="O18" s="39" t="str">
        <f t="shared" si="15"/>
        <v/>
      </c>
      <c r="P18" s="39" t="str">
        <f t="shared" si="15"/>
        <v/>
      </c>
      <c r="Q18" s="39" t="str">
        <f t="shared" si="15"/>
        <v/>
      </c>
      <c r="R18" s="33"/>
      <c r="S18" s="34"/>
      <c r="T18" s="34"/>
      <c r="U18" s="34"/>
      <c r="V18" s="35"/>
      <c r="W18" s="32">
        <f t="shared" si="5"/>
        <v>0</v>
      </c>
      <c r="X18" s="36">
        <f t="shared" si="0"/>
        <v>0</v>
      </c>
      <c r="Y18" s="37">
        <f t="shared" si="6"/>
        <v>1</v>
      </c>
      <c r="Z18" s="23">
        <f t="shared" si="7"/>
        <v>0</v>
      </c>
      <c r="AA18" s="32">
        <f>SMALL($Y$3:$Y$22,16)</f>
        <v>1</v>
      </c>
      <c r="AB18" s="43" t="str">
        <f>IF(H58=0,"",VLOOKUP(16,$F$43:$G$62,2,FALSE))</f>
        <v/>
      </c>
      <c r="AC18" s="39" t="str">
        <f t="shared" si="1"/>
        <v/>
      </c>
      <c r="AD18" s="40" t="str">
        <f t="shared" si="2"/>
        <v/>
      </c>
      <c r="AE18" s="44" t="str">
        <f t="shared" si="8"/>
        <v/>
      </c>
      <c r="AF18" s="44" t="str">
        <f t="shared" si="9"/>
        <v/>
      </c>
      <c r="AG18" s="44" t="str">
        <f t="shared" si="10"/>
        <v/>
      </c>
      <c r="AH18" s="45" t="str">
        <f t="shared" si="11"/>
        <v/>
      </c>
      <c r="AI18" s="29">
        <f t="shared" si="12"/>
        <v>0</v>
      </c>
      <c r="AJ18" s="4">
        <f t="shared" si="27"/>
        <v>0</v>
      </c>
      <c r="AK18" s="4">
        <f t="shared" si="28"/>
        <v>0</v>
      </c>
      <c r="AL18" s="4">
        <f t="shared" si="29"/>
        <v>0</v>
      </c>
      <c r="AM18" s="4">
        <f t="shared" si="30"/>
        <v>0</v>
      </c>
      <c r="AN18" s="4">
        <f t="shared" si="31"/>
        <v>0</v>
      </c>
      <c r="AO18" s="4">
        <f t="shared" si="32"/>
        <v>0</v>
      </c>
      <c r="AP18" s="4">
        <f t="shared" si="33"/>
        <v>0</v>
      </c>
      <c r="AQ18" s="4">
        <f t="shared" si="34"/>
        <v>0</v>
      </c>
      <c r="AR18" s="4">
        <f t="shared" si="16"/>
        <v>0</v>
      </c>
      <c r="AS18" s="4">
        <f t="shared" si="17"/>
        <v>0</v>
      </c>
      <c r="AT18" s="4">
        <f t="shared" si="18"/>
        <v>0</v>
      </c>
      <c r="AU18" s="4">
        <f t="shared" si="19"/>
        <v>0</v>
      </c>
      <c r="AV18" s="4">
        <f t="shared" si="20"/>
        <v>0</v>
      </c>
      <c r="AW18" s="4">
        <f t="shared" si="21"/>
        <v>0</v>
      </c>
      <c r="AX18" s="4">
        <f t="shared" si="22"/>
        <v>0</v>
      </c>
      <c r="AY18" s="4">
        <f t="shared" si="23"/>
        <v>0</v>
      </c>
      <c r="AZ18" s="4">
        <f t="shared" si="24"/>
        <v>0</v>
      </c>
      <c r="BA18" s="4">
        <f t="shared" si="25"/>
        <v>0</v>
      </c>
      <c r="BB18" s="4">
        <f t="shared" si="26"/>
        <v>0</v>
      </c>
      <c r="BD18" s="4">
        <f t="shared" si="13"/>
        <v>0</v>
      </c>
      <c r="BE18" s="4">
        <f t="shared" si="4"/>
        <v>0</v>
      </c>
      <c r="BF18" s="4">
        <f t="shared" si="4"/>
        <v>0</v>
      </c>
      <c r="BG18" s="4">
        <f t="shared" si="4"/>
        <v>0</v>
      </c>
      <c r="BH18" s="4">
        <f t="shared" si="4"/>
        <v>0</v>
      </c>
      <c r="BI18" s="4">
        <f t="shared" si="4"/>
        <v>0</v>
      </c>
      <c r="BJ18" s="4">
        <f t="shared" si="4"/>
        <v>0</v>
      </c>
      <c r="BK18" s="4">
        <f t="shared" si="4"/>
        <v>0</v>
      </c>
      <c r="BL18" s="4">
        <f t="shared" si="4"/>
        <v>0</v>
      </c>
      <c r="BM18" s="4">
        <f t="shared" si="4"/>
        <v>0</v>
      </c>
      <c r="BN18" s="4">
        <f t="shared" si="4"/>
        <v>0</v>
      </c>
      <c r="BO18" s="4">
        <f t="shared" si="4"/>
        <v>0</v>
      </c>
      <c r="BP18" s="4">
        <f t="shared" si="4"/>
        <v>0</v>
      </c>
      <c r="BQ18" s="4">
        <f t="shared" si="4"/>
        <v>0</v>
      </c>
      <c r="BR18" s="4">
        <f t="shared" si="4"/>
        <v>0</v>
      </c>
      <c r="BS18" s="4">
        <f t="shared" si="4"/>
        <v>0</v>
      </c>
      <c r="BT18" s="4">
        <f>IF(S18="",0,1)</f>
        <v>0</v>
      </c>
      <c r="BU18" s="4">
        <f t="shared" si="14"/>
        <v>0</v>
      </c>
      <c r="BV18" s="4">
        <f t="shared" si="14"/>
        <v>0</v>
      </c>
      <c r="BW18" s="4">
        <f t="shared" si="14"/>
        <v>0</v>
      </c>
    </row>
    <row r="19" spans="1:75" ht="24.95" customHeight="1" x14ac:dyDescent="0.2">
      <c r="A19" s="30">
        <v>17</v>
      </c>
      <c r="B19" s="31"/>
      <c r="C19" s="32" t="str">
        <f t="shared" si="15"/>
        <v/>
      </c>
      <c r="D19" s="39" t="str">
        <f t="shared" si="15"/>
        <v/>
      </c>
      <c r="E19" s="39" t="str">
        <f t="shared" si="15"/>
        <v/>
      </c>
      <c r="F19" s="39" t="str">
        <f t="shared" si="15"/>
        <v/>
      </c>
      <c r="G19" s="39" t="str">
        <f t="shared" si="15"/>
        <v/>
      </c>
      <c r="H19" s="39" t="str">
        <f t="shared" si="15"/>
        <v/>
      </c>
      <c r="I19" s="39" t="str">
        <f t="shared" si="15"/>
        <v/>
      </c>
      <c r="J19" s="39" t="str">
        <f t="shared" si="15"/>
        <v/>
      </c>
      <c r="K19" s="39" t="str">
        <f t="shared" si="15"/>
        <v/>
      </c>
      <c r="L19" s="39" t="str">
        <f t="shared" si="15"/>
        <v/>
      </c>
      <c r="M19" s="39" t="str">
        <f t="shared" si="15"/>
        <v/>
      </c>
      <c r="N19" s="39" t="str">
        <f t="shared" si="15"/>
        <v/>
      </c>
      <c r="O19" s="39" t="str">
        <f t="shared" si="15"/>
        <v/>
      </c>
      <c r="P19" s="39" t="str">
        <f t="shared" si="15"/>
        <v/>
      </c>
      <c r="Q19" s="39" t="str">
        <f t="shared" si="15"/>
        <v/>
      </c>
      <c r="R19" s="39" t="str">
        <f t="shared" si="15"/>
        <v/>
      </c>
      <c r="S19" s="33"/>
      <c r="T19" s="34"/>
      <c r="U19" s="34"/>
      <c r="V19" s="35"/>
      <c r="W19" s="32">
        <f t="shared" si="5"/>
        <v>0</v>
      </c>
      <c r="X19" s="36">
        <f t="shared" si="0"/>
        <v>0</v>
      </c>
      <c r="Y19" s="37">
        <f t="shared" si="6"/>
        <v>1</v>
      </c>
      <c r="Z19" s="23">
        <f t="shared" si="7"/>
        <v>0</v>
      </c>
      <c r="AA19" s="32">
        <f>SMALL($Y$3:$Y$22,17)</f>
        <v>1</v>
      </c>
      <c r="AB19" s="43" t="str">
        <f>IF(H59=0,"",VLOOKUP(17,$F$43:$G$62,2,FALSE))</f>
        <v/>
      </c>
      <c r="AC19" s="39" t="str">
        <f t="shared" si="1"/>
        <v/>
      </c>
      <c r="AD19" s="40" t="str">
        <f t="shared" si="2"/>
        <v/>
      </c>
      <c r="AE19" s="44" t="str">
        <f t="shared" si="8"/>
        <v/>
      </c>
      <c r="AF19" s="44" t="str">
        <f t="shared" si="9"/>
        <v/>
      </c>
      <c r="AG19" s="44" t="str">
        <f t="shared" si="10"/>
        <v/>
      </c>
      <c r="AH19" s="45" t="str">
        <f t="shared" si="11"/>
        <v/>
      </c>
      <c r="AI19" s="29">
        <f t="shared" si="12"/>
        <v>0</v>
      </c>
      <c r="AJ19" s="4">
        <f t="shared" si="27"/>
        <v>0</v>
      </c>
      <c r="AK19" s="4">
        <f t="shared" si="28"/>
        <v>0</v>
      </c>
      <c r="AL19" s="4">
        <f t="shared" si="29"/>
        <v>0</v>
      </c>
      <c r="AM19" s="4">
        <f t="shared" si="30"/>
        <v>0</v>
      </c>
      <c r="AN19" s="4">
        <f t="shared" si="31"/>
        <v>0</v>
      </c>
      <c r="AO19" s="4">
        <f t="shared" si="32"/>
        <v>0</v>
      </c>
      <c r="AP19" s="4">
        <f t="shared" si="33"/>
        <v>0</v>
      </c>
      <c r="AQ19" s="4">
        <f t="shared" si="34"/>
        <v>0</v>
      </c>
      <c r="AR19" s="4">
        <f t="shared" si="16"/>
        <v>0</v>
      </c>
      <c r="AS19" s="4">
        <f t="shared" si="17"/>
        <v>0</v>
      </c>
      <c r="AT19" s="4">
        <f t="shared" si="18"/>
        <v>0</v>
      </c>
      <c r="AU19" s="4">
        <f t="shared" si="19"/>
        <v>0</v>
      </c>
      <c r="AV19" s="4">
        <f t="shared" si="20"/>
        <v>0</v>
      </c>
      <c r="AW19" s="4">
        <f t="shared" si="21"/>
        <v>0</v>
      </c>
      <c r="AX19" s="4">
        <f t="shared" si="22"/>
        <v>0</v>
      </c>
      <c r="AY19" s="4">
        <f t="shared" si="23"/>
        <v>0</v>
      </c>
      <c r="AZ19" s="4">
        <f t="shared" si="24"/>
        <v>0</v>
      </c>
      <c r="BA19" s="4">
        <f t="shared" si="25"/>
        <v>0</v>
      </c>
      <c r="BB19" s="4">
        <f t="shared" si="26"/>
        <v>0</v>
      </c>
      <c r="BD19" s="4">
        <f t="shared" si="13"/>
        <v>0</v>
      </c>
      <c r="BE19" s="4">
        <f t="shared" ref="BE19:BS22" si="35">IF(D19="",0,1)</f>
        <v>0</v>
      </c>
      <c r="BF19" s="4">
        <f t="shared" si="35"/>
        <v>0</v>
      </c>
      <c r="BG19" s="4">
        <f t="shared" si="35"/>
        <v>0</v>
      </c>
      <c r="BH19" s="4">
        <f t="shared" si="35"/>
        <v>0</v>
      </c>
      <c r="BI19" s="4">
        <f t="shared" si="35"/>
        <v>0</v>
      </c>
      <c r="BJ19" s="4">
        <f t="shared" si="35"/>
        <v>0</v>
      </c>
      <c r="BK19" s="4">
        <f t="shared" si="35"/>
        <v>0</v>
      </c>
      <c r="BL19" s="4">
        <f t="shared" si="35"/>
        <v>0</v>
      </c>
      <c r="BM19" s="4">
        <f t="shared" si="35"/>
        <v>0</v>
      </c>
      <c r="BN19" s="4">
        <f t="shared" si="35"/>
        <v>0</v>
      </c>
      <c r="BO19" s="4">
        <f t="shared" si="35"/>
        <v>0</v>
      </c>
      <c r="BP19" s="4">
        <f t="shared" si="35"/>
        <v>0</v>
      </c>
      <c r="BQ19" s="4">
        <f t="shared" si="35"/>
        <v>0</v>
      </c>
      <c r="BR19" s="4">
        <f t="shared" si="35"/>
        <v>0</v>
      </c>
      <c r="BS19" s="4">
        <f t="shared" si="35"/>
        <v>0</v>
      </c>
      <c r="BT19" s="4">
        <f>IF(S19="",0,1)</f>
        <v>0</v>
      </c>
      <c r="BU19" s="4">
        <f t="shared" si="14"/>
        <v>0</v>
      </c>
      <c r="BV19" s="4">
        <f t="shared" si="14"/>
        <v>0</v>
      </c>
      <c r="BW19" s="4">
        <f t="shared" si="14"/>
        <v>0</v>
      </c>
    </row>
    <row r="20" spans="1:75" ht="24.95" customHeight="1" x14ac:dyDescent="0.2">
      <c r="A20" s="30">
        <v>18</v>
      </c>
      <c r="B20" s="31"/>
      <c r="C20" s="32" t="str">
        <f t="shared" si="15"/>
        <v/>
      </c>
      <c r="D20" s="39" t="str">
        <f t="shared" si="15"/>
        <v/>
      </c>
      <c r="E20" s="39" t="str">
        <f t="shared" si="15"/>
        <v/>
      </c>
      <c r="F20" s="39" t="str">
        <f t="shared" si="15"/>
        <v/>
      </c>
      <c r="G20" s="39" t="str">
        <f t="shared" si="15"/>
        <v/>
      </c>
      <c r="H20" s="39" t="str">
        <f t="shared" si="15"/>
        <v/>
      </c>
      <c r="I20" s="39" t="str">
        <f t="shared" si="15"/>
        <v/>
      </c>
      <c r="J20" s="39" t="str">
        <f t="shared" si="15"/>
        <v/>
      </c>
      <c r="K20" s="39" t="str">
        <f t="shared" si="15"/>
        <v/>
      </c>
      <c r="L20" s="39" t="str">
        <f t="shared" si="15"/>
        <v/>
      </c>
      <c r="M20" s="39" t="str">
        <f t="shared" si="15"/>
        <v/>
      </c>
      <c r="N20" s="39" t="str">
        <f t="shared" si="15"/>
        <v/>
      </c>
      <c r="O20" s="39" t="str">
        <f t="shared" si="15"/>
        <v/>
      </c>
      <c r="P20" s="39" t="str">
        <f t="shared" si="15"/>
        <v/>
      </c>
      <c r="Q20" s="39" t="str">
        <f t="shared" si="15"/>
        <v/>
      </c>
      <c r="R20" s="39" t="str">
        <f t="shared" si="15"/>
        <v/>
      </c>
      <c r="S20" s="39" t="str">
        <f t="shared" ref="P20:U22" si="36">IF(INDEX($A$1:$V$22,COLUMN(),ROW())="","",IF(INDEX($A$1:$V$22,COLUMN(),ROW())=1,0,IF(INDEX($A$1:$V$22,COLUMN(),ROW())=0,1,IF(INDEX($A$1:$V$22,COLUMN(),ROW())="+","-",IF(INDEX($A$1:$V$22,COLUMN(),ROW())="-","+","½")))))</f>
        <v/>
      </c>
      <c r="T20" s="33"/>
      <c r="U20" s="34"/>
      <c r="V20" s="35"/>
      <c r="W20" s="32">
        <f t="shared" si="5"/>
        <v>0</v>
      </c>
      <c r="X20" s="36">
        <f t="shared" si="0"/>
        <v>0</v>
      </c>
      <c r="Y20" s="37">
        <f t="shared" si="6"/>
        <v>1</v>
      </c>
      <c r="Z20" s="23">
        <f t="shared" si="7"/>
        <v>0</v>
      </c>
      <c r="AA20" s="32">
        <f>SMALL($Y$3:$Y$22,18)</f>
        <v>1</v>
      </c>
      <c r="AB20" s="43" t="str">
        <f>IF(H60=0,"",VLOOKUP(18,$F$43:$G$62,2,FALSE))</f>
        <v/>
      </c>
      <c r="AC20" s="39" t="str">
        <f t="shared" si="1"/>
        <v/>
      </c>
      <c r="AD20" s="40" t="str">
        <f t="shared" si="2"/>
        <v/>
      </c>
      <c r="AE20" s="44" t="str">
        <f t="shared" si="8"/>
        <v/>
      </c>
      <c r="AF20" s="44" t="str">
        <f t="shared" si="9"/>
        <v/>
      </c>
      <c r="AG20" s="44" t="str">
        <f t="shared" si="10"/>
        <v/>
      </c>
      <c r="AH20" s="45" t="str">
        <f t="shared" si="11"/>
        <v/>
      </c>
      <c r="AI20" s="29">
        <f t="shared" si="12"/>
        <v>0</v>
      </c>
      <c r="AJ20" s="4">
        <f t="shared" si="27"/>
        <v>0</v>
      </c>
      <c r="AK20" s="4">
        <f t="shared" si="28"/>
        <v>0</v>
      </c>
      <c r="AL20" s="4">
        <f t="shared" si="29"/>
        <v>0</v>
      </c>
      <c r="AM20" s="4">
        <f t="shared" si="30"/>
        <v>0</v>
      </c>
      <c r="AN20" s="4">
        <f t="shared" si="31"/>
        <v>0</v>
      </c>
      <c r="AO20" s="4">
        <f t="shared" si="32"/>
        <v>0</v>
      </c>
      <c r="AP20" s="4">
        <f t="shared" si="33"/>
        <v>0</v>
      </c>
      <c r="AQ20" s="4">
        <f t="shared" si="34"/>
        <v>0</v>
      </c>
      <c r="AR20" s="4">
        <f t="shared" si="16"/>
        <v>0</v>
      </c>
      <c r="AS20" s="4">
        <f t="shared" si="17"/>
        <v>0</v>
      </c>
      <c r="AT20" s="4">
        <f t="shared" si="18"/>
        <v>0</v>
      </c>
      <c r="AU20" s="4">
        <f t="shared" si="19"/>
        <v>0</v>
      </c>
      <c r="AV20" s="4">
        <f t="shared" si="20"/>
        <v>0</v>
      </c>
      <c r="AW20" s="4">
        <f t="shared" si="21"/>
        <v>0</v>
      </c>
      <c r="AX20" s="4">
        <f t="shared" si="22"/>
        <v>0</v>
      </c>
      <c r="AY20" s="4">
        <f t="shared" si="23"/>
        <v>0</v>
      </c>
      <c r="AZ20" s="4">
        <f t="shared" si="24"/>
        <v>0</v>
      </c>
      <c r="BA20" s="4">
        <f t="shared" si="25"/>
        <v>0</v>
      </c>
      <c r="BB20" s="4">
        <f t="shared" si="26"/>
        <v>0</v>
      </c>
      <c r="BD20" s="4">
        <f t="shared" si="13"/>
        <v>0</v>
      </c>
      <c r="BE20" s="4">
        <f t="shared" si="35"/>
        <v>0</v>
      </c>
      <c r="BF20" s="4">
        <f t="shared" si="35"/>
        <v>0</v>
      </c>
      <c r="BG20" s="4">
        <f t="shared" si="35"/>
        <v>0</v>
      </c>
      <c r="BH20" s="4">
        <f t="shared" si="35"/>
        <v>0</v>
      </c>
      <c r="BI20" s="4">
        <f t="shared" si="35"/>
        <v>0</v>
      </c>
      <c r="BJ20" s="4">
        <f t="shared" si="35"/>
        <v>0</v>
      </c>
      <c r="BK20" s="4">
        <f t="shared" si="35"/>
        <v>0</v>
      </c>
      <c r="BL20" s="4">
        <f t="shared" si="35"/>
        <v>0</v>
      </c>
      <c r="BM20" s="4">
        <f t="shared" si="35"/>
        <v>0</v>
      </c>
      <c r="BN20" s="4">
        <f t="shared" si="35"/>
        <v>0</v>
      </c>
      <c r="BO20" s="4">
        <f t="shared" si="35"/>
        <v>0</v>
      </c>
      <c r="BP20" s="4">
        <f t="shared" si="35"/>
        <v>0</v>
      </c>
      <c r="BQ20" s="4">
        <f t="shared" si="35"/>
        <v>0</v>
      </c>
      <c r="BR20" s="4">
        <f t="shared" si="35"/>
        <v>0</v>
      </c>
      <c r="BS20" s="4">
        <f t="shared" si="35"/>
        <v>0</v>
      </c>
      <c r="BT20" s="4">
        <f>IF(S20="",0,1)</f>
        <v>0</v>
      </c>
      <c r="BU20" s="4">
        <f t="shared" si="14"/>
        <v>0</v>
      </c>
      <c r="BV20" s="4">
        <f t="shared" si="14"/>
        <v>0</v>
      </c>
      <c r="BW20" s="4">
        <f t="shared" si="14"/>
        <v>0</v>
      </c>
    </row>
    <row r="21" spans="1:75" ht="24.95" customHeight="1" x14ac:dyDescent="0.2">
      <c r="A21" s="30">
        <v>19</v>
      </c>
      <c r="B21" s="31"/>
      <c r="C21" s="32" t="str">
        <f t="shared" si="15"/>
        <v/>
      </c>
      <c r="D21" s="39" t="str">
        <f t="shared" si="15"/>
        <v/>
      </c>
      <c r="E21" s="39" t="str">
        <f t="shared" si="15"/>
        <v/>
      </c>
      <c r="F21" s="39" t="str">
        <f t="shared" si="15"/>
        <v/>
      </c>
      <c r="G21" s="39" t="str">
        <f t="shared" si="15"/>
        <v/>
      </c>
      <c r="H21" s="39" t="str">
        <f t="shared" si="15"/>
        <v/>
      </c>
      <c r="I21" s="39" t="str">
        <f t="shared" si="15"/>
        <v/>
      </c>
      <c r="J21" s="39" t="str">
        <f t="shared" si="15"/>
        <v/>
      </c>
      <c r="K21" s="39" t="str">
        <f t="shared" si="15"/>
        <v/>
      </c>
      <c r="L21" s="39" t="str">
        <f t="shared" si="15"/>
        <v/>
      </c>
      <c r="M21" s="39" t="str">
        <f t="shared" si="15"/>
        <v/>
      </c>
      <c r="N21" s="39" t="str">
        <f t="shared" si="15"/>
        <v/>
      </c>
      <c r="O21" s="39" t="str">
        <f t="shared" si="15"/>
        <v/>
      </c>
      <c r="P21" s="39" t="str">
        <f t="shared" si="36"/>
        <v/>
      </c>
      <c r="Q21" s="39" t="str">
        <f t="shared" si="36"/>
        <v/>
      </c>
      <c r="R21" s="39" t="str">
        <f t="shared" si="36"/>
        <v/>
      </c>
      <c r="S21" s="39" t="str">
        <f t="shared" si="36"/>
        <v/>
      </c>
      <c r="T21" s="39" t="str">
        <f t="shared" si="36"/>
        <v/>
      </c>
      <c r="U21" s="33"/>
      <c r="V21" s="35"/>
      <c r="W21" s="32">
        <f t="shared" si="5"/>
        <v>0</v>
      </c>
      <c r="X21" s="36">
        <f t="shared" si="0"/>
        <v>0</v>
      </c>
      <c r="Y21" s="37">
        <f t="shared" si="6"/>
        <v>1</v>
      </c>
      <c r="Z21" s="23">
        <f t="shared" si="7"/>
        <v>0</v>
      </c>
      <c r="AA21" s="32">
        <f>SMALL($Y$3:$Y$22,19)</f>
        <v>1</v>
      </c>
      <c r="AB21" s="43" t="str">
        <f>IF(H61=0,"",VLOOKUP(19,$F$43:$G$62,2,FALSE))</f>
        <v/>
      </c>
      <c r="AC21" s="46" t="str">
        <f t="shared" si="1"/>
        <v/>
      </c>
      <c r="AD21" s="47" t="str">
        <f t="shared" si="2"/>
        <v/>
      </c>
      <c r="AE21" s="48" t="str">
        <f t="shared" si="8"/>
        <v/>
      </c>
      <c r="AF21" s="48" t="str">
        <f t="shared" si="9"/>
        <v/>
      </c>
      <c r="AG21" s="48" t="str">
        <f t="shared" si="10"/>
        <v/>
      </c>
      <c r="AH21" s="49" t="str">
        <f t="shared" si="11"/>
        <v/>
      </c>
      <c r="AI21" s="29">
        <f t="shared" si="12"/>
        <v>0</v>
      </c>
      <c r="AJ21" s="4">
        <f t="shared" si="27"/>
        <v>0</v>
      </c>
      <c r="AK21" s="4">
        <f t="shared" si="28"/>
        <v>0</v>
      </c>
      <c r="AL21" s="4">
        <f t="shared" si="29"/>
        <v>0</v>
      </c>
      <c r="AM21" s="4">
        <f t="shared" si="30"/>
        <v>0</v>
      </c>
      <c r="AN21" s="4">
        <f t="shared" si="31"/>
        <v>0</v>
      </c>
      <c r="AO21" s="4">
        <f t="shared" si="32"/>
        <v>0</v>
      </c>
      <c r="AP21" s="4">
        <f t="shared" si="33"/>
        <v>0</v>
      </c>
      <c r="AQ21" s="4">
        <f t="shared" si="34"/>
        <v>0</v>
      </c>
      <c r="AR21" s="4">
        <f t="shared" si="16"/>
        <v>0</v>
      </c>
      <c r="AS21" s="4">
        <f t="shared" si="17"/>
        <v>0</v>
      </c>
      <c r="AT21" s="4">
        <f t="shared" si="18"/>
        <v>0</v>
      </c>
      <c r="AU21" s="4">
        <f t="shared" si="19"/>
        <v>0</v>
      </c>
      <c r="AV21" s="4">
        <f t="shared" si="20"/>
        <v>0</v>
      </c>
      <c r="AW21" s="4">
        <f t="shared" si="21"/>
        <v>0</v>
      </c>
      <c r="AX21" s="4">
        <f t="shared" si="22"/>
        <v>0</v>
      </c>
      <c r="AY21" s="4">
        <f t="shared" si="23"/>
        <v>0</v>
      </c>
      <c r="AZ21" s="4">
        <f t="shared" si="24"/>
        <v>0</v>
      </c>
      <c r="BA21" s="4">
        <f t="shared" si="25"/>
        <v>0</v>
      </c>
      <c r="BB21" s="4">
        <f t="shared" si="26"/>
        <v>0</v>
      </c>
      <c r="BD21" s="4">
        <f t="shared" si="13"/>
        <v>0</v>
      </c>
      <c r="BE21" s="4">
        <f t="shared" si="35"/>
        <v>0</v>
      </c>
      <c r="BF21" s="4">
        <f t="shared" si="35"/>
        <v>0</v>
      </c>
      <c r="BG21" s="4">
        <f t="shared" si="35"/>
        <v>0</v>
      </c>
      <c r="BH21" s="4">
        <f t="shared" si="35"/>
        <v>0</v>
      </c>
      <c r="BI21" s="4">
        <f t="shared" si="35"/>
        <v>0</v>
      </c>
      <c r="BJ21" s="4">
        <f t="shared" si="35"/>
        <v>0</v>
      </c>
      <c r="BK21" s="4">
        <f t="shared" si="35"/>
        <v>0</v>
      </c>
      <c r="BL21" s="4">
        <f t="shared" si="35"/>
        <v>0</v>
      </c>
      <c r="BM21" s="4">
        <f t="shared" si="35"/>
        <v>0</v>
      </c>
      <c r="BN21" s="4">
        <f t="shared" si="35"/>
        <v>0</v>
      </c>
      <c r="BO21" s="4">
        <f t="shared" si="35"/>
        <v>0</v>
      </c>
      <c r="BP21" s="4">
        <f t="shared" si="35"/>
        <v>0</v>
      </c>
      <c r="BQ21" s="4">
        <f t="shared" si="35"/>
        <v>0</v>
      </c>
      <c r="BR21" s="4">
        <f t="shared" si="35"/>
        <v>0</v>
      </c>
      <c r="BS21" s="4">
        <f t="shared" si="35"/>
        <v>0</v>
      </c>
      <c r="BT21" s="4">
        <f>IF(S21="",0,1)</f>
        <v>0</v>
      </c>
      <c r="BU21" s="4">
        <f t="shared" si="14"/>
        <v>0</v>
      </c>
      <c r="BV21" s="4">
        <f t="shared" si="14"/>
        <v>0</v>
      </c>
      <c r="BW21" s="4">
        <f t="shared" si="14"/>
        <v>0</v>
      </c>
    </row>
    <row r="22" spans="1:75" ht="24.95" customHeight="1" x14ac:dyDescent="0.2">
      <c r="A22" s="50">
        <v>20</v>
      </c>
      <c r="B22" s="51"/>
      <c r="C22" s="52" t="str">
        <f t="shared" si="15"/>
        <v/>
      </c>
      <c r="D22" s="53" t="str">
        <f t="shared" si="15"/>
        <v/>
      </c>
      <c r="E22" s="53" t="str">
        <f t="shared" si="15"/>
        <v/>
      </c>
      <c r="F22" s="53" t="str">
        <f t="shared" si="15"/>
        <v/>
      </c>
      <c r="G22" s="53" t="str">
        <f t="shared" si="15"/>
        <v/>
      </c>
      <c r="H22" s="53" t="str">
        <f t="shared" si="15"/>
        <v/>
      </c>
      <c r="I22" s="53" t="str">
        <f t="shared" si="15"/>
        <v/>
      </c>
      <c r="J22" s="53" t="str">
        <f t="shared" si="15"/>
        <v/>
      </c>
      <c r="K22" s="53" t="str">
        <f t="shared" si="15"/>
        <v/>
      </c>
      <c r="L22" s="53" t="str">
        <f t="shared" si="15"/>
        <v/>
      </c>
      <c r="M22" s="53" t="str">
        <f t="shared" si="15"/>
        <v/>
      </c>
      <c r="N22" s="53" t="str">
        <f t="shared" si="15"/>
        <v/>
      </c>
      <c r="O22" s="53" t="str">
        <f t="shared" si="15"/>
        <v/>
      </c>
      <c r="P22" s="53" t="str">
        <f t="shared" si="36"/>
        <v/>
      </c>
      <c r="Q22" s="53" t="str">
        <f t="shared" si="36"/>
        <v/>
      </c>
      <c r="R22" s="53" t="str">
        <f t="shared" si="36"/>
        <v/>
      </c>
      <c r="S22" s="53" t="str">
        <f t="shared" si="36"/>
        <v/>
      </c>
      <c r="T22" s="53" t="str">
        <f t="shared" si="36"/>
        <v/>
      </c>
      <c r="U22" s="53" t="str">
        <f t="shared" si="36"/>
        <v/>
      </c>
      <c r="V22" s="54"/>
      <c r="W22" s="52">
        <f t="shared" si="5"/>
        <v>0</v>
      </c>
      <c r="X22" s="55">
        <f t="shared" si="0"/>
        <v>0</v>
      </c>
      <c r="Y22" s="56">
        <f t="shared" si="6"/>
        <v>1</v>
      </c>
      <c r="Z22" s="23">
        <f t="shared" si="7"/>
        <v>0</v>
      </c>
      <c r="AA22" s="52">
        <f>SMALL($Y$3:$Y$22,20)</f>
        <v>1</v>
      </c>
      <c r="AB22" s="57" t="str">
        <f>IF(H62=0,"",VLOOKUP(20,$F$43:$G$62,2,FALSE))</f>
        <v/>
      </c>
      <c r="AC22" s="53" t="str">
        <f t="shared" si="1"/>
        <v/>
      </c>
      <c r="AD22" s="58" t="str">
        <f t="shared" si="2"/>
        <v/>
      </c>
      <c r="AE22" s="59" t="str">
        <f t="shared" si="8"/>
        <v/>
      </c>
      <c r="AF22" s="59" t="str">
        <f t="shared" si="9"/>
        <v/>
      </c>
      <c r="AG22" s="59" t="str">
        <f t="shared" si="10"/>
        <v/>
      </c>
      <c r="AH22" s="60" t="str">
        <f t="shared" si="11"/>
        <v/>
      </c>
      <c r="AI22" s="61">
        <f t="shared" si="12"/>
        <v>0</v>
      </c>
      <c r="AJ22" s="4">
        <f t="shared" si="27"/>
        <v>0</v>
      </c>
      <c r="AK22" s="4">
        <f t="shared" si="28"/>
        <v>0</v>
      </c>
      <c r="AL22" s="4">
        <f t="shared" si="29"/>
        <v>0</v>
      </c>
      <c r="AM22" s="4">
        <f t="shared" si="30"/>
        <v>0</v>
      </c>
      <c r="AN22" s="4">
        <f t="shared" si="31"/>
        <v>0</v>
      </c>
      <c r="AO22" s="4">
        <f t="shared" si="32"/>
        <v>0</v>
      </c>
      <c r="AP22" s="4">
        <f t="shared" si="33"/>
        <v>0</v>
      </c>
      <c r="AQ22" s="4">
        <f t="shared" si="34"/>
        <v>0</v>
      </c>
      <c r="AR22" s="4">
        <f t="shared" si="16"/>
        <v>0</v>
      </c>
      <c r="AS22" s="4">
        <f t="shared" si="17"/>
        <v>0</v>
      </c>
      <c r="AT22" s="4">
        <f t="shared" si="18"/>
        <v>0</v>
      </c>
      <c r="AU22" s="4">
        <f t="shared" si="19"/>
        <v>0</v>
      </c>
      <c r="AV22" s="4">
        <f t="shared" si="20"/>
        <v>0</v>
      </c>
      <c r="AW22" s="4">
        <f t="shared" si="21"/>
        <v>0</v>
      </c>
      <c r="AX22" s="4">
        <f t="shared" si="22"/>
        <v>0</v>
      </c>
      <c r="AY22" s="4">
        <f t="shared" si="23"/>
        <v>0</v>
      </c>
      <c r="AZ22" s="4">
        <f t="shared" si="24"/>
        <v>0</v>
      </c>
      <c r="BA22" s="4">
        <f t="shared" si="25"/>
        <v>0</v>
      </c>
      <c r="BB22" s="4">
        <f t="shared" si="26"/>
        <v>0</v>
      </c>
      <c r="BD22" s="4">
        <f t="shared" si="13"/>
        <v>0</v>
      </c>
      <c r="BE22" s="4">
        <f t="shared" si="35"/>
        <v>0</v>
      </c>
      <c r="BF22" s="4">
        <f t="shared" si="35"/>
        <v>0</v>
      </c>
      <c r="BG22" s="4">
        <f t="shared" si="35"/>
        <v>0</v>
      </c>
      <c r="BH22" s="4">
        <f t="shared" si="35"/>
        <v>0</v>
      </c>
      <c r="BI22" s="4">
        <f t="shared" si="35"/>
        <v>0</v>
      </c>
      <c r="BJ22" s="4">
        <f t="shared" si="35"/>
        <v>0</v>
      </c>
      <c r="BK22" s="4">
        <f t="shared" si="35"/>
        <v>0</v>
      </c>
      <c r="BL22" s="4">
        <f t="shared" si="35"/>
        <v>0</v>
      </c>
      <c r="BM22" s="4">
        <f t="shared" si="35"/>
        <v>0</v>
      </c>
      <c r="BN22" s="4">
        <f t="shared" si="35"/>
        <v>0</v>
      </c>
      <c r="BO22" s="4">
        <f t="shared" si="35"/>
        <v>0</v>
      </c>
      <c r="BP22" s="4">
        <f t="shared" si="35"/>
        <v>0</v>
      </c>
      <c r="BQ22" s="4">
        <f t="shared" si="35"/>
        <v>0</v>
      </c>
      <c r="BR22" s="4">
        <f t="shared" si="35"/>
        <v>0</v>
      </c>
      <c r="BS22" s="4">
        <f t="shared" si="35"/>
        <v>0</v>
      </c>
      <c r="BT22" s="4">
        <f>IF(S22="",0,1)</f>
        <v>0</v>
      </c>
      <c r="BU22" s="4">
        <f t="shared" si="14"/>
        <v>0</v>
      </c>
      <c r="BV22" s="4">
        <f t="shared" si="14"/>
        <v>0</v>
      </c>
      <c r="BW22" s="4">
        <f t="shared" si="14"/>
        <v>0</v>
      </c>
    </row>
    <row r="23" spans="1:75" ht="18" x14ac:dyDescent="0.2">
      <c r="A23" s="4"/>
      <c r="B23" s="4">
        <f>SMALL($Y$3:$Y$22,1)</f>
        <v>1</v>
      </c>
      <c r="C23" s="4">
        <f t="shared" ref="C23:C42" si="37">VLOOKUP(F43,$A$3:$B$22,2,FALSE)</f>
        <v>0</v>
      </c>
      <c r="D23" s="4"/>
      <c r="E23" s="4"/>
      <c r="F23" s="4"/>
      <c r="G23" s="4"/>
      <c r="H23" s="4"/>
      <c r="I23" s="4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63"/>
      <c r="X23" s="63"/>
      <c r="Y23" s="64">
        <f t="shared" ref="Y23:Y42" si="38">100000*W3+X3</f>
        <v>0</v>
      </c>
      <c r="Z23" s="65"/>
      <c r="AA23" s="64"/>
      <c r="AB23" s="64"/>
      <c r="AC23" s="64"/>
      <c r="AD23" s="64"/>
      <c r="AE23" s="66">
        <f>B3</f>
        <v>0</v>
      </c>
      <c r="AF23" s="67">
        <f>COUNTIF(AI3:BC3,1)</f>
        <v>0</v>
      </c>
      <c r="AG23" s="67">
        <f>COUNTIF(AI3:BC3,0.5)</f>
        <v>0</v>
      </c>
      <c r="AH23" s="68">
        <f>COUNTIF(AI3:BC3,0)-COUNTBLANK(C3:V3)</f>
        <v>0</v>
      </c>
      <c r="AI23" s="69">
        <f>SUM(BD3:BW3)</f>
        <v>0</v>
      </c>
      <c r="AJ23" s="70"/>
    </row>
    <row r="24" spans="1:75" ht="18" x14ac:dyDescent="0.2">
      <c r="A24" s="4"/>
      <c r="B24" s="4">
        <f>SMALL($Y$3:$Y$22,2)</f>
        <v>1</v>
      </c>
      <c r="C24" s="4">
        <f t="shared" si="37"/>
        <v>0</v>
      </c>
      <c r="D24" s="4">
        <v>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71">
        <f t="shared" si="38"/>
        <v>0</v>
      </c>
      <c r="Z24" s="65"/>
      <c r="AA24" s="71"/>
      <c r="AB24" s="71"/>
      <c r="AC24" s="71"/>
      <c r="AD24" s="71"/>
      <c r="AE24" s="66">
        <f t="shared" ref="AE24:AE42" si="39">B4</f>
        <v>0</v>
      </c>
      <c r="AF24" s="69">
        <f t="shared" ref="AF24:AF42" si="40">COUNTIF(AI4:BC4,1)</f>
        <v>0</v>
      </c>
      <c r="AG24" s="69">
        <f t="shared" ref="AG24:AG42" si="41">COUNTIF(AI4:BC4,0.5)</f>
        <v>0</v>
      </c>
      <c r="AH24" s="72">
        <f t="shared" ref="AH24:AH42" si="42">COUNTIF(AI4:BC4,0)-COUNTBLANK(C4:V4)</f>
        <v>0</v>
      </c>
      <c r="AI24" s="69">
        <f t="shared" ref="AI24:AI41" si="43">SUM(BD4:BW4)</f>
        <v>0</v>
      </c>
      <c r="AJ24" s="70"/>
    </row>
    <row r="25" spans="1:75" ht="18" x14ac:dyDescent="0.2">
      <c r="A25" s="4"/>
      <c r="B25" s="4">
        <f>SMALL($Y$3:$Y$22,3)</f>
        <v>1</v>
      </c>
      <c r="C25" s="4">
        <f t="shared" si="37"/>
        <v>0</v>
      </c>
      <c r="D25" s="4"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71">
        <f t="shared" si="38"/>
        <v>0</v>
      </c>
      <c r="Z25" s="65"/>
      <c r="AA25" s="71"/>
      <c r="AB25" s="71"/>
      <c r="AC25" s="71"/>
      <c r="AD25" s="71"/>
      <c r="AE25" s="66">
        <f t="shared" si="39"/>
        <v>0</v>
      </c>
      <c r="AF25" s="69">
        <f t="shared" si="40"/>
        <v>0</v>
      </c>
      <c r="AG25" s="69">
        <f t="shared" si="41"/>
        <v>0</v>
      </c>
      <c r="AH25" s="72">
        <f t="shared" si="42"/>
        <v>0</v>
      </c>
      <c r="AI25" s="69">
        <f t="shared" si="43"/>
        <v>0</v>
      </c>
      <c r="AJ25" s="70"/>
    </row>
    <row r="26" spans="1:75" ht="18" x14ac:dyDescent="0.2">
      <c r="A26" s="4"/>
      <c r="B26" s="4">
        <f>SMALL($Y$3:$Y$22,4)</f>
        <v>1</v>
      </c>
      <c r="C26" s="4">
        <f t="shared" si="37"/>
        <v>0</v>
      </c>
      <c r="D26" s="73" t="s">
        <v>2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71">
        <f t="shared" si="38"/>
        <v>0</v>
      </c>
      <c r="Z26" s="65"/>
      <c r="AA26" s="71"/>
      <c r="AB26" s="71"/>
      <c r="AC26" s="71"/>
      <c r="AD26" s="71"/>
      <c r="AE26" s="66">
        <f t="shared" si="39"/>
        <v>0</v>
      </c>
      <c r="AF26" s="69">
        <f t="shared" si="40"/>
        <v>0</v>
      </c>
      <c r="AG26" s="69">
        <f t="shared" si="41"/>
        <v>0</v>
      </c>
      <c r="AH26" s="72">
        <f t="shared" si="42"/>
        <v>0</v>
      </c>
      <c r="AI26" s="69">
        <f t="shared" si="43"/>
        <v>0</v>
      </c>
      <c r="AJ26" s="70"/>
    </row>
    <row r="27" spans="1:75" ht="18" x14ac:dyDescent="0.2">
      <c r="A27" s="4"/>
      <c r="B27" s="4">
        <f>SMALL($Y$3:$Y$22,5)</f>
        <v>1</v>
      </c>
      <c r="C27" s="4">
        <f t="shared" si="37"/>
        <v>0</v>
      </c>
      <c r="D27" s="4" t="s">
        <v>3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71">
        <f t="shared" si="38"/>
        <v>0</v>
      </c>
      <c r="Z27" s="65"/>
      <c r="AA27" s="71"/>
      <c r="AB27" s="71"/>
      <c r="AC27" s="71"/>
      <c r="AD27" s="71"/>
      <c r="AE27" s="66">
        <f t="shared" si="39"/>
        <v>0</v>
      </c>
      <c r="AF27" s="69">
        <f t="shared" si="40"/>
        <v>0</v>
      </c>
      <c r="AG27" s="69">
        <f t="shared" si="41"/>
        <v>0</v>
      </c>
      <c r="AH27" s="72">
        <f t="shared" si="42"/>
        <v>0</v>
      </c>
      <c r="AI27" s="69">
        <f t="shared" si="43"/>
        <v>0</v>
      </c>
      <c r="AJ27" s="70"/>
    </row>
    <row r="28" spans="1:75" ht="18" x14ac:dyDescent="0.2">
      <c r="A28" s="4"/>
      <c r="B28" s="4">
        <f>SMALL($Y$3:$Y$22,6)</f>
        <v>1</v>
      </c>
      <c r="C28" s="4">
        <f t="shared" si="37"/>
        <v>0</v>
      </c>
      <c r="D28" s="4" t="s">
        <v>4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1">
        <f t="shared" si="38"/>
        <v>0</v>
      </c>
      <c r="Z28" s="65"/>
      <c r="AA28" s="71"/>
      <c r="AB28" s="71"/>
      <c r="AC28" s="71"/>
      <c r="AD28" s="71"/>
      <c r="AE28" s="66">
        <f t="shared" si="39"/>
        <v>0</v>
      </c>
      <c r="AF28" s="69">
        <f t="shared" si="40"/>
        <v>0</v>
      </c>
      <c r="AG28" s="69">
        <f t="shared" si="41"/>
        <v>0</v>
      </c>
      <c r="AH28" s="72">
        <f t="shared" si="42"/>
        <v>0</v>
      </c>
      <c r="AI28" s="69">
        <f t="shared" si="43"/>
        <v>0</v>
      </c>
      <c r="AJ28" s="70"/>
    </row>
    <row r="29" spans="1:75" ht="18" x14ac:dyDescent="0.2">
      <c r="A29" s="4"/>
      <c r="B29" s="4">
        <f>SMALL($Y$3:$Y$22,7)</f>
        <v>1</v>
      </c>
      <c r="C29" s="4">
        <f t="shared" si="37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71">
        <f t="shared" si="38"/>
        <v>0</v>
      </c>
      <c r="Z29" s="65"/>
      <c r="AA29" s="71"/>
      <c r="AB29" s="71"/>
      <c r="AC29" s="71"/>
      <c r="AD29" s="71"/>
      <c r="AE29" s="66">
        <f t="shared" si="39"/>
        <v>0</v>
      </c>
      <c r="AF29" s="69">
        <f t="shared" si="40"/>
        <v>0</v>
      </c>
      <c r="AG29" s="69">
        <f t="shared" si="41"/>
        <v>0</v>
      </c>
      <c r="AH29" s="72">
        <f t="shared" si="42"/>
        <v>0</v>
      </c>
      <c r="AI29" s="69">
        <f t="shared" si="43"/>
        <v>0</v>
      </c>
      <c r="AJ29" s="70"/>
    </row>
    <row r="30" spans="1:75" ht="18" x14ac:dyDescent="0.2">
      <c r="A30" s="4"/>
      <c r="B30" s="4">
        <f>SMALL($Y$3:$Y$22,8)</f>
        <v>1</v>
      </c>
      <c r="C30" s="4">
        <f t="shared" si="37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71">
        <f t="shared" si="38"/>
        <v>0</v>
      </c>
      <c r="Z30" s="65"/>
      <c r="AA30" s="71"/>
      <c r="AB30" s="71"/>
      <c r="AC30" s="71"/>
      <c r="AD30" s="71"/>
      <c r="AE30" s="66">
        <f t="shared" si="39"/>
        <v>0</v>
      </c>
      <c r="AF30" s="69">
        <f t="shared" si="40"/>
        <v>0</v>
      </c>
      <c r="AG30" s="69">
        <f t="shared" si="41"/>
        <v>0</v>
      </c>
      <c r="AH30" s="72">
        <f t="shared" si="42"/>
        <v>0</v>
      </c>
      <c r="AI30" s="69">
        <f t="shared" si="43"/>
        <v>0</v>
      </c>
      <c r="AJ30" s="70"/>
    </row>
    <row r="31" spans="1:75" ht="18" x14ac:dyDescent="0.2">
      <c r="A31" s="4"/>
      <c r="B31" s="4">
        <f>SMALL($Y$3:$Y$22,9)</f>
        <v>1</v>
      </c>
      <c r="C31" s="4">
        <f t="shared" si="37"/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71">
        <f t="shared" si="38"/>
        <v>0</v>
      </c>
      <c r="Z31" s="65"/>
      <c r="AA31" s="71"/>
      <c r="AB31" s="71"/>
      <c r="AC31" s="71"/>
      <c r="AD31" s="71"/>
      <c r="AE31" s="66">
        <f t="shared" si="39"/>
        <v>0</v>
      </c>
      <c r="AF31" s="69">
        <f t="shared" si="40"/>
        <v>0</v>
      </c>
      <c r="AG31" s="69">
        <f t="shared" si="41"/>
        <v>0</v>
      </c>
      <c r="AH31" s="72">
        <f t="shared" si="42"/>
        <v>0</v>
      </c>
      <c r="AI31" s="69">
        <f t="shared" si="43"/>
        <v>0</v>
      </c>
      <c r="AJ31" s="70"/>
    </row>
    <row r="32" spans="1:75" ht="18" x14ac:dyDescent="0.2">
      <c r="A32" s="4"/>
      <c r="B32" s="4">
        <f>SMALL($Y$3:$Y$22,10)</f>
        <v>1</v>
      </c>
      <c r="C32" s="4">
        <f t="shared" si="37"/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71">
        <f t="shared" si="38"/>
        <v>0</v>
      </c>
      <c r="Z32" s="65"/>
      <c r="AA32" s="71"/>
      <c r="AB32" s="71"/>
      <c r="AC32" s="71"/>
      <c r="AD32" s="71"/>
      <c r="AE32" s="66">
        <f t="shared" si="39"/>
        <v>0</v>
      </c>
      <c r="AF32" s="69">
        <f t="shared" si="40"/>
        <v>0</v>
      </c>
      <c r="AG32" s="69">
        <f t="shared" si="41"/>
        <v>0</v>
      </c>
      <c r="AH32" s="72">
        <f t="shared" si="42"/>
        <v>0</v>
      </c>
      <c r="AI32" s="69">
        <f t="shared" si="43"/>
        <v>0</v>
      </c>
      <c r="AJ32" s="70"/>
    </row>
    <row r="33" spans="1:36" ht="18" x14ac:dyDescent="0.2">
      <c r="A33" s="4"/>
      <c r="B33" s="4">
        <f>SMALL($Y$3:$Y$22,11)</f>
        <v>1</v>
      </c>
      <c r="C33" s="4">
        <f t="shared" si="37"/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71">
        <f t="shared" si="38"/>
        <v>0</v>
      </c>
      <c r="Z33" s="65"/>
      <c r="AA33" s="71"/>
      <c r="AB33" s="71"/>
      <c r="AC33" s="71"/>
      <c r="AD33" s="71"/>
      <c r="AE33" s="66">
        <f t="shared" si="39"/>
        <v>0</v>
      </c>
      <c r="AF33" s="69">
        <f t="shared" si="40"/>
        <v>0</v>
      </c>
      <c r="AG33" s="69">
        <f t="shared" si="41"/>
        <v>0</v>
      </c>
      <c r="AH33" s="72">
        <f t="shared" si="42"/>
        <v>0</v>
      </c>
      <c r="AI33" s="69">
        <f t="shared" si="43"/>
        <v>0</v>
      </c>
      <c r="AJ33" s="70"/>
    </row>
    <row r="34" spans="1:36" ht="18" x14ac:dyDescent="0.2">
      <c r="A34" s="4"/>
      <c r="B34" s="4">
        <f>SMALL($Y$3:$Y$22,12)</f>
        <v>1</v>
      </c>
      <c r="C34" s="4">
        <f t="shared" si="37"/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71">
        <f t="shared" si="38"/>
        <v>0</v>
      </c>
      <c r="Z34" s="65"/>
      <c r="AA34" s="71"/>
      <c r="AB34" s="71"/>
      <c r="AC34" s="71"/>
      <c r="AD34" s="71"/>
      <c r="AE34" s="66">
        <f t="shared" si="39"/>
        <v>0</v>
      </c>
      <c r="AF34" s="69">
        <f t="shared" si="40"/>
        <v>0</v>
      </c>
      <c r="AG34" s="69">
        <f t="shared" si="41"/>
        <v>0</v>
      </c>
      <c r="AH34" s="72">
        <f t="shared" si="42"/>
        <v>0</v>
      </c>
      <c r="AI34" s="69">
        <f t="shared" si="43"/>
        <v>0</v>
      </c>
      <c r="AJ34" s="70"/>
    </row>
    <row r="35" spans="1:36" ht="18" x14ac:dyDescent="0.2">
      <c r="A35" s="4"/>
      <c r="B35" s="4">
        <f>SMALL($Y$3:$Y$22,13)</f>
        <v>1</v>
      </c>
      <c r="C35" s="4">
        <f t="shared" si="37"/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71">
        <f t="shared" si="38"/>
        <v>0</v>
      </c>
      <c r="Z35" s="65"/>
      <c r="AA35" s="71"/>
      <c r="AB35" s="71"/>
      <c r="AC35" s="71"/>
      <c r="AD35" s="71"/>
      <c r="AE35" s="66">
        <f t="shared" si="39"/>
        <v>0</v>
      </c>
      <c r="AF35" s="69">
        <f t="shared" si="40"/>
        <v>0</v>
      </c>
      <c r="AG35" s="69">
        <f t="shared" si="41"/>
        <v>0</v>
      </c>
      <c r="AH35" s="72">
        <f t="shared" si="42"/>
        <v>0</v>
      </c>
      <c r="AI35" s="69">
        <f t="shared" si="43"/>
        <v>0</v>
      </c>
      <c r="AJ35" s="70"/>
    </row>
    <row r="36" spans="1:36" ht="18" x14ac:dyDescent="0.2">
      <c r="A36" s="4"/>
      <c r="B36" s="4">
        <f>SMALL($Y$3:$Y$22,14)</f>
        <v>1</v>
      </c>
      <c r="C36" s="4">
        <f t="shared" si="37"/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71">
        <f t="shared" si="38"/>
        <v>0</v>
      </c>
      <c r="Z36" s="65"/>
      <c r="AA36" s="71"/>
      <c r="AB36" s="71"/>
      <c r="AC36" s="71"/>
      <c r="AD36" s="71"/>
      <c r="AE36" s="66">
        <f t="shared" si="39"/>
        <v>0</v>
      </c>
      <c r="AF36" s="69">
        <f t="shared" si="40"/>
        <v>0</v>
      </c>
      <c r="AG36" s="69">
        <f t="shared" si="41"/>
        <v>0</v>
      </c>
      <c r="AH36" s="72">
        <f t="shared" si="42"/>
        <v>0</v>
      </c>
      <c r="AI36" s="69">
        <f t="shared" si="43"/>
        <v>0</v>
      </c>
      <c r="AJ36" s="70"/>
    </row>
    <row r="37" spans="1:36" ht="18" x14ac:dyDescent="0.2">
      <c r="A37" s="4"/>
      <c r="B37" s="4">
        <f>SMALL($Y$3:$Y$22,15)</f>
        <v>1</v>
      </c>
      <c r="C37" s="4">
        <f t="shared" si="37"/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71">
        <f t="shared" si="38"/>
        <v>0</v>
      </c>
      <c r="Z37" s="65"/>
      <c r="AA37" s="71"/>
      <c r="AB37" s="71"/>
      <c r="AC37" s="71"/>
      <c r="AD37" s="71"/>
      <c r="AE37" s="66">
        <f t="shared" si="39"/>
        <v>0</v>
      </c>
      <c r="AF37" s="69">
        <f t="shared" si="40"/>
        <v>0</v>
      </c>
      <c r="AG37" s="69">
        <f t="shared" si="41"/>
        <v>0</v>
      </c>
      <c r="AH37" s="72">
        <f t="shared" si="42"/>
        <v>0</v>
      </c>
      <c r="AI37" s="69">
        <f t="shared" si="43"/>
        <v>0</v>
      </c>
      <c r="AJ37" s="70"/>
    </row>
    <row r="38" spans="1:36" ht="18" x14ac:dyDescent="0.2">
      <c r="A38" s="4"/>
      <c r="B38" s="4">
        <f>SMALL($Y$3:$Y$22,16)</f>
        <v>1</v>
      </c>
      <c r="C38" s="4">
        <f t="shared" si="37"/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71">
        <f t="shared" si="38"/>
        <v>0</v>
      </c>
      <c r="Z38" s="65"/>
      <c r="AA38" s="71"/>
      <c r="AB38" s="71"/>
      <c r="AC38" s="71"/>
      <c r="AD38" s="71"/>
      <c r="AE38" s="66">
        <f t="shared" si="39"/>
        <v>0</v>
      </c>
      <c r="AF38" s="69">
        <f t="shared" si="40"/>
        <v>0</v>
      </c>
      <c r="AG38" s="69">
        <f t="shared" si="41"/>
        <v>0</v>
      </c>
      <c r="AH38" s="72">
        <f t="shared" si="42"/>
        <v>0</v>
      </c>
      <c r="AI38" s="69">
        <f t="shared" si="43"/>
        <v>0</v>
      </c>
      <c r="AJ38" s="70"/>
    </row>
    <row r="39" spans="1:36" ht="18" x14ac:dyDescent="0.2">
      <c r="A39" s="4"/>
      <c r="B39" s="4">
        <f>SMALL($Y$3:$Y$22,17)</f>
        <v>1</v>
      </c>
      <c r="C39" s="4">
        <f t="shared" si="37"/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71">
        <f t="shared" si="38"/>
        <v>0</v>
      </c>
      <c r="Z39" s="65"/>
      <c r="AA39" s="71"/>
      <c r="AB39" s="71"/>
      <c r="AC39" s="71"/>
      <c r="AD39" s="71"/>
      <c r="AE39" s="66">
        <f t="shared" si="39"/>
        <v>0</v>
      </c>
      <c r="AF39" s="69">
        <f t="shared" si="40"/>
        <v>0</v>
      </c>
      <c r="AG39" s="69">
        <f t="shared" si="41"/>
        <v>0</v>
      </c>
      <c r="AH39" s="72">
        <f t="shared" si="42"/>
        <v>0</v>
      </c>
      <c r="AI39" s="69">
        <f t="shared" si="43"/>
        <v>0</v>
      </c>
      <c r="AJ39" s="70"/>
    </row>
    <row r="40" spans="1:36" ht="18" x14ac:dyDescent="0.2">
      <c r="A40" s="4"/>
      <c r="B40" s="4">
        <f>SMALL($Y$3:$Y$22,18)</f>
        <v>1</v>
      </c>
      <c r="C40" s="4">
        <f t="shared" si="37"/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71">
        <f t="shared" si="38"/>
        <v>0</v>
      </c>
      <c r="Z40" s="65"/>
      <c r="AA40" s="71"/>
      <c r="AB40" s="71"/>
      <c r="AC40" s="71"/>
      <c r="AD40" s="71"/>
      <c r="AE40" s="66">
        <f t="shared" si="39"/>
        <v>0</v>
      </c>
      <c r="AF40" s="69">
        <f t="shared" si="40"/>
        <v>0</v>
      </c>
      <c r="AG40" s="69">
        <f t="shared" si="41"/>
        <v>0</v>
      </c>
      <c r="AH40" s="72">
        <f t="shared" si="42"/>
        <v>0</v>
      </c>
      <c r="AI40" s="69">
        <f t="shared" si="43"/>
        <v>0</v>
      </c>
      <c r="AJ40" s="70"/>
    </row>
    <row r="41" spans="1:36" ht="18" x14ac:dyDescent="0.2">
      <c r="A41" s="4"/>
      <c r="B41" s="4">
        <f>SMALL($Y$3:$Y$22,19)</f>
        <v>1</v>
      </c>
      <c r="C41" s="4">
        <f t="shared" si="37"/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71">
        <f t="shared" si="38"/>
        <v>0</v>
      </c>
      <c r="Z41" s="65"/>
      <c r="AA41" s="71"/>
      <c r="AB41" s="71"/>
      <c r="AC41" s="71"/>
      <c r="AD41" s="71"/>
      <c r="AE41" s="66">
        <f t="shared" si="39"/>
        <v>0</v>
      </c>
      <c r="AF41" s="69">
        <f t="shared" si="40"/>
        <v>0</v>
      </c>
      <c r="AG41" s="69">
        <f t="shared" si="41"/>
        <v>0</v>
      </c>
      <c r="AH41" s="72">
        <f t="shared" si="42"/>
        <v>0</v>
      </c>
      <c r="AI41" s="69">
        <f t="shared" si="43"/>
        <v>0</v>
      </c>
      <c r="AJ41" s="70"/>
    </row>
    <row r="42" spans="1:36" ht="18" x14ac:dyDescent="0.2">
      <c r="A42" s="4"/>
      <c r="B42" s="4">
        <f>SMALL($Y$3:$Y$22,20)</f>
        <v>1</v>
      </c>
      <c r="C42" s="4">
        <f t="shared" si="37"/>
        <v>0</v>
      </c>
      <c r="D42" s="4"/>
      <c r="E42" s="4"/>
      <c r="F42" s="4"/>
      <c r="G42" s="4"/>
      <c r="H42" s="7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71">
        <f t="shared" si="38"/>
        <v>0</v>
      </c>
      <c r="Z42" s="65"/>
      <c r="AA42" s="71"/>
      <c r="AB42" s="71"/>
      <c r="AC42" s="71"/>
      <c r="AD42" s="71"/>
      <c r="AE42" s="66">
        <f t="shared" si="39"/>
        <v>0</v>
      </c>
      <c r="AF42" s="69">
        <f t="shared" si="40"/>
        <v>0</v>
      </c>
      <c r="AG42" s="69">
        <f t="shared" si="41"/>
        <v>0</v>
      </c>
      <c r="AH42" s="72">
        <f t="shared" si="42"/>
        <v>0</v>
      </c>
      <c r="AI42" s="69">
        <f>SUM(BD22:BW22)</f>
        <v>0</v>
      </c>
      <c r="AJ42" s="70"/>
    </row>
    <row r="43" spans="1:36" ht="18" x14ac:dyDescent="0.2">
      <c r="A43" s="75">
        <f>RANK(Y23,$Y$23:$Y$42,0)</f>
        <v>1</v>
      </c>
      <c r="B43" s="4">
        <f>B3</f>
        <v>0</v>
      </c>
      <c r="C43" s="4">
        <f>Y23-ROW()/1000000000-AI23/1000000</f>
        <v>-4.3000000000000001E-8</v>
      </c>
      <c r="D43" s="4">
        <f>SMALL($C$43:$C$62,1)</f>
        <v>-6.1999999999999999E-8</v>
      </c>
      <c r="E43" s="4">
        <f>VLOOKUP(F43,$A$3:$B$22,2,FALSE)</f>
        <v>0</v>
      </c>
      <c r="F43" s="75">
        <f>RANK(C43,$C$43:$C$62,0)</f>
        <v>1</v>
      </c>
      <c r="G43" s="4">
        <f>B3</f>
        <v>0</v>
      </c>
      <c r="H43" s="75">
        <f>VLOOKUP(1,$F$43:$G$62,2,FALSE)</f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71"/>
      <c r="Z43" s="65"/>
      <c r="AA43" s="71"/>
      <c r="AB43" s="71"/>
      <c r="AC43" s="71"/>
      <c r="AD43" s="71"/>
      <c r="AE43" s="71"/>
      <c r="AF43" s="64"/>
      <c r="AG43" s="64"/>
      <c r="AH43" s="64"/>
      <c r="AI43" s="63"/>
    </row>
    <row r="44" spans="1:36" ht="18" x14ac:dyDescent="0.2">
      <c r="A44" s="75">
        <f t="shared" ref="A44:A62" si="44">RANK(Y24,$Y$23:$Y$42,0)</f>
        <v>1</v>
      </c>
      <c r="B44" s="4">
        <f t="shared" ref="B44:B62" si="45">B4</f>
        <v>0</v>
      </c>
      <c r="C44" s="4">
        <f t="shared" ref="C44:C62" si="46">Y24-ROW()/1000000000-AI24/1000000</f>
        <v>-4.3999999999999997E-8</v>
      </c>
      <c r="D44" s="4">
        <f>SMALL($C$43:$C$62,2)</f>
        <v>-6.1000000000000004E-8</v>
      </c>
      <c r="E44" s="4">
        <f t="shared" ref="E44:E62" si="47">VLOOKUP(F44,$A$3:$B$22,2,FALSE)</f>
        <v>0</v>
      </c>
      <c r="F44" s="75">
        <f t="shared" ref="F44:F62" si="48">RANK(C44,$C$43:$C$62,0)</f>
        <v>2</v>
      </c>
      <c r="G44" s="4">
        <f t="shared" ref="G44:G62" si="49">B4</f>
        <v>0</v>
      </c>
      <c r="H44" s="75">
        <f>VLOOKUP(2,$F$43:$G$62,2,FALSE)</f>
        <v>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71"/>
      <c r="Z44" s="65"/>
      <c r="AA44" s="71"/>
      <c r="AB44" s="71"/>
      <c r="AC44" s="71"/>
      <c r="AD44" s="71"/>
      <c r="AE44" s="71"/>
      <c r="AF44" s="71"/>
      <c r="AG44" s="71"/>
      <c r="AH44" s="71"/>
      <c r="AI44" s="4"/>
    </row>
    <row r="45" spans="1:36" ht="18" x14ac:dyDescent="0.2">
      <c r="A45" s="75">
        <f t="shared" si="44"/>
        <v>1</v>
      </c>
      <c r="B45" s="4">
        <f t="shared" si="45"/>
        <v>0</v>
      </c>
      <c r="C45" s="4">
        <f t="shared" si="46"/>
        <v>-4.4999999999999999E-8</v>
      </c>
      <c r="D45" s="4">
        <f>SMALL($C$43:$C$62,3)</f>
        <v>-5.9999999999999995E-8</v>
      </c>
      <c r="E45" s="4">
        <f t="shared" si="47"/>
        <v>0</v>
      </c>
      <c r="F45" s="75">
        <f t="shared" si="48"/>
        <v>3</v>
      </c>
      <c r="G45" s="4">
        <f t="shared" si="49"/>
        <v>0</v>
      </c>
      <c r="H45" s="75">
        <f>VLOOKUP(3,$F$43:$G$62,2,FALSE)</f>
        <v>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71"/>
      <c r="Z45" s="65"/>
      <c r="AA45" s="71"/>
      <c r="AB45" s="71"/>
      <c r="AC45" s="71"/>
      <c r="AD45" s="71"/>
      <c r="AE45" s="71"/>
      <c r="AF45" s="71"/>
      <c r="AG45" s="71"/>
      <c r="AH45" s="71"/>
      <c r="AI45" s="4"/>
    </row>
    <row r="46" spans="1:36" ht="18" x14ac:dyDescent="0.2">
      <c r="A46" s="75">
        <f t="shared" si="44"/>
        <v>1</v>
      </c>
      <c r="B46" s="4">
        <f t="shared" si="45"/>
        <v>0</v>
      </c>
      <c r="C46" s="4">
        <f t="shared" si="46"/>
        <v>-4.6000000000000002E-8</v>
      </c>
      <c r="D46" s="4">
        <f>SMALL($C$43:$C$62,4)</f>
        <v>-5.8999999999999999E-8</v>
      </c>
      <c r="E46" s="4">
        <f t="shared" si="47"/>
        <v>0</v>
      </c>
      <c r="F46" s="75">
        <f t="shared" si="48"/>
        <v>4</v>
      </c>
      <c r="G46" s="4">
        <f t="shared" si="49"/>
        <v>0</v>
      </c>
      <c r="H46" s="75">
        <f>VLOOKUP(4,$F$43:$G$62,2,FALSE)</f>
        <v>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71"/>
      <c r="Z46" s="65"/>
      <c r="AA46" s="71"/>
      <c r="AB46" s="71"/>
      <c r="AC46" s="71"/>
      <c r="AD46" s="71"/>
      <c r="AE46" s="71"/>
      <c r="AF46" s="71"/>
      <c r="AG46" s="71"/>
      <c r="AH46" s="71"/>
      <c r="AI46" s="4"/>
    </row>
    <row r="47" spans="1:36" ht="18" x14ac:dyDescent="0.2">
      <c r="A47" s="75">
        <f t="shared" si="44"/>
        <v>1</v>
      </c>
      <c r="B47" s="4">
        <f t="shared" si="45"/>
        <v>0</v>
      </c>
      <c r="C47" s="4">
        <f t="shared" si="46"/>
        <v>-4.6999999999999997E-8</v>
      </c>
      <c r="D47" s="4">
        <f>SMALL($C$43:$C$62,5)</f>
        <v>-5.8000000000000003E-8</v>
      </c>
      <c r="E47" s="4">
        <f t="shared" si="47"/>
        <v>0</v>
      </c>
      <c r="F47" s="75">
        <f t="shared" si="48"/>
        <v>5</v>
      </c>
      <c r="G47" s="4">
        <f t="shared" si="49"/>
        <v>0</v>
      </c>
      <c r="H47" s="75">
        <f>VLOOKUP(5,$F$43:$G$62,2,FALSE)</f>
        <v>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71"/>
      <c r="Z47" s="65"/>
      <c r="AA47" s="71"/>
      <c r="AB47" s="71"/>
      <c r="AC47" s="71"/>
      <c r="AD47" s="71"/>
      <c r="AE47" s="71"/>
      <c r="AF47" s="71"/>
      <c r="AG47" s="71"/>
      <c r="AH47" s="71"/>
      <c r="AI47" s="4"/>
    </row>
    <row r="48" spans="1:36" ht="18" x14ac:dyDescent="0.2">
      <c r="A48" s="75">
        <f t="shared" si="44"/>
        <v>1</v>
      </c>
      <c r="B48" s="4">
        <f t="shared" si="45"/>
        <v>0</v>
      </c>
      <c r="C48" s="4">
        <f t="shared" si="46"/>
        <v>-4.8E-8</v>
      </c>
      <c r="D48" s="4">
        <f>SMALL($C$43:$C$62,6)</f>
        <v>-5.7000000000000001E-8</v>
      </c>
      <c r="E48" s="4">
        <f t="shared" si="47"/>
        <v>0</v>
      </c>
      <c r="F48" s="75">
        <f t="shared" si="48"/>
        <v>6</v>
      </c>
      <c r="G48" s="4">
        <f t="shared" si="49"/>
        <v>0</v>
      </c>
      <c r="H48" s="75">
        <f>VLOOKUP(6,$F$43:$G$62,2,FALSE)</f>
        <v>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71"/>
      <c r="Z48" s="65"/>
      <c r="AA48" s="71"/>
      <c r="AB48" s="71"/>
      <c r="AC48" s="71"/>
      <c r="AD48" s="71"/>
      <c r="AE48" s="71"/>
      <c r="AF48" s="71"/>
      <c r="AG48" s="71"/>
      <c r="AH48" s="71"/>
      <c r="AI48" s="4"/>
    </row>
    <row r="49" spans="1:35" ht="18" x14ac:dyDescent="0.2">
      <c r="A49" s="75">
        <f t="shared" si="44"/>
        <v>1</v>
      </c>
      <c r="B49" s="4">
        <f t="shared" si="45"/>
        <v>0</v>
      </c>
      <c r="C49" s="4">
        <f t="shared" si="46"/>
        <v>-4.9000000000000002E-8</v>
      </c>
      <c r="D49" s="4">
        <f>SMALL($C$43:$C$62,7)</f>
        <v>-5.5999999999999999E-8</v>
      </c>
      <c r="E49" s="4">
        <f t="shared" si="47"/>
        <v>0</v>
      </c>
      <c r="F49" s="75">
        <f t="shared" si="48"/>
        <v>7</v>
      </c>
      <c r="G49" s="4">
        <f t="shared" si="49"/>
        <v>0</v>
      </c>
      <c r="H49" s="75">
        <f>VLOOKUP(7,$F$43:$G$62,2,FALSE)</f>
        <v>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71"/>
      <c r="Z49" s="65"/>
      <c r="AA49" s="71"/>
      <c r="AB49" s="71"/>
      <c r="AC49" s="71"/>
      <c r="AD49" s="71"/>
      <c r="AE49" s="71"/>
      <c r="AF49" s="71"/>
      <c r="AG49" s="71"/>
      <c r="AH49" s="71"/>
      <c r="AI49" s="4"/>
    </row>
    <row r="50" spans="1:35" ht="18" x14ac:dyDescent="0.2">
      <c r="A50" s="75">
        <f t="shared" si="44"/>
        <v>1</v>
      </c>
      <c r="B50" s="4">
        <f t="shared" si="45"/>
        <v>0</v>
      </c>
      <c r="C50" s="4">
        <f t="shared" si="46"/>
        <v>-4.9999999999999998E-8</v>
      </c>
      <c r="D50" s="4">
        <f>SMALL($C$43:$C$62,8)</f>
        <v>-5.5000000000000003E-8</v>
      </c>
      <c r="E50" s="4">
        <f t="shared" si="47"/>
        <v>0</v>
      </c>
      <c r="F50" s="75">
        <f t="shared" si="48"/>
        <v>8</v>
      </c>
      <c r="G50" s="4">
        <f t="shared" si="49"/>
        <v>0</v>
      </c>
      <c r="H50" s="75">
        <f>VLOOKUP(8,$F$43:$G$62,2,FALSE)</f>
        <v>0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71"/>
      <c r="Z50" s="65"/>
      <c r="AA50" s="71"/>
      <c r="AB50" s="71"/>
      <c r="AC50" s="71"/>
      <c r="AD50" s="71"/>
      <c r="AE50" s="71"/>
      <c r="AF50" s="71"/>
      <c r="AG50" s="71"/>
      <c r="AH50" s="71"/>
      <c r="AI50" s="4"/>
    </row>
    <row r="51" spans="1:35" ht="18" x14ac:dyDescent="0.2">
      <c r="A51" s="75">
        <f t="shared" si="44"/>
        <v>1</v>
      </c>
      <c r="B51" s="4">
        <f t="shared" si="45"/>
        <v>0</v>
      </c>
      <c r="C51" s="4">
        <f t="shared" si="46"/>
        <v>-5.1E-8</v>
      </c>
      <c r="D51" s="4">
        <f>SMALL($C$43:$C$62,9)</f>
        <v>-5.4E-8</v>
      </c>
      <c r="E51" s="4">
        <f t="shared" si="47"/>
        <v>0</v>
      </c>
      <c r="F51" s="75">
        <f t="shared" si="48"/>
        <v>9</v>
      </c>
      <c r="G51" s="4">
        <f t="shared" si="49"/>
        <v>0</v>
      </c>
      <c r="H51" s="75">
        <f>VLOOKUP(9,$F$43:$G$62,2,FALSE)</f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71"/>
      <c r="Z51" s="65"/>
      <c r="AA51" s="71"/>
      <c r="AB51" s="71"/>
      <c r="AC51" s="71"/>
      <c r="AD51" s="71"/>
      <c r="AE51" s="71"/>
      <c r="AF51" s="71"/>
      <c r="AG51" s="71"/>
      <c r="AH51" s="71"/>
      <c r="AI51" s="4"/>
    </row>
    <row r="52" spans="1:35" ht="18" x14ac:dyDescent="0.2">
      <c r="A52" s="75">
        <f t="shared" si="44"/>
        <v>1</v>
      </c>
      <c r="B52" s="4">
        <f t="shared" si="45"/>
        <v>0</v>
      </c>
      <c r="C52" s="4">
        <f t="shared" si="46"/>
        <v>-5.2000000000000002E-8</v>
      </c>
      <c r="D52" s="4">
        <f>SMALL($C$43:$C$62,10)</f>
        <v>-5.2999999999999998E-8</v>
      </c>
      <c r="E52" s="4">
        <f t="shared" si="47"/>
        <v>0</v>
      </c>
      <c r="F52" s="75">
        <f t="shared" si="48"/>
        <v>10</v>
      </c>
      <c r="G52" s="4">
        <f t="shared" si="49"/>
        <v>0</v>
      </c>
      <c r="H52" s="75">
        <f>VLOOKUP(10,$F$43:$G$62,2,FALSE)</f>
        <v>0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71"/>
      <c r="Z52" s="65"/>
      <c r="AA52" s="71"/>
      <c r="AB52" s="71"/>
      <c r="AC52" s="71"/>
      <c r="AD52" s="71"/>
      <c r="AE52" s="71"/>
      <c r="AF52" s="71"/>
      <c r="AG52" s="71"/>
      <c r="AH52" s="71"/>
      <c r="AI52" s="4"/>
    </row>
    <row r="53" spans="1:35" ht="18" x14ac:dyDescent="0.2">
      <c r="A53" s="75">
        <f t="shared" si="44"/>
        <v>1</v>
      </c>
      <c r="B53" s="4">
        <f t="shared" si="45"/>
        <v>0</v>
      </c>
      <c r="C53" s="4">
        <f t="shared" si="46"/>
        <v>-5.2999999999999998E-8</v>
      </c>
      <c r="D53" s="4">
        <f>SMALL($C$43:$C$62,11)</f>
        <v>-5.2000000000000002E-8</v>
      </c>
      <c r="E53" s="4">
        <f t="shared" si="47"/>
        <v>0</v>
      </c>
      <c r="F53" s="75">
        <f t="shared" si="48"/>
        <v>11</v>
      </c>
      <c r="G53" s="4">
        <f t="shared" si="49"/>
        <v>0</v>
      </c>
      <c r="H53" s="75">
        <f>VLOOKUP(11,$F$43:$G$62,2,FALSE)</f>
        <v>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71"/>
      <c r="Z53" s="65"/>
      <c r="AA53" s="71"/>
      <c r="AB53" s="71"/>
      <c r="AC53" s="71"/>
      <c r="AD53" s="71"/>
      <c r="AE53" s="71"/>
      <c r="AF53" s="71"/>
      <c r="AG53" s="71"/>
      <c r="AH53" s="71"/>
      <c r="AI53" s="4"/>
    </row>
    <row r="54" spans="1:35" ht="18" x14ac:dyDescent="0.2">
      <c r="A54" s="75">
        <f t="shared" si="44"/>
        <v>1</v>
      </c>
      <c r="B54" s="4">
        <f t="shared" si="45"/>
        <v>0</v>
      </c>
      <c r="C54" s="4">
        <f t="shared" si="46"/>
        <v>-5.4E-8</v>
      </c>
      <c r="D54" s="4">
        <f>SMALL($C$43:$C$62,12)</f>
        <v>-5.1E-8</v>
      </c>
      <c r="E54" s="4">
        <f t="shared" si="47"/>
        <v>0</v>
      </c>
      <c r="F54" s="75">
        <f t="shared" si="48"/>
        <v>12</v>
      </c>
      <c r="G54" s="4">
        <f t="shared" si="49"/>
        <v>0</v>
      </c>
      <c r="H54" s="75">
        <f>VLOOKUP(12,$F$43:$G$62,2,FALSE)</f>
        <v>0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71"/>
      <c r="Z54" s="65"/>
      <c r="AA54" s="71"/>
      <c r="AB54" s="71"/>
      <c r="AC54" s="71"/>
      <c r="AD54" s="71"/>
      <c r="AE54" s="71"/>
      <c r="AF54" s="71"/>
      <c r="AG54" s="71"/>
      <c r="AH54" s="71"/>
      <c r="AI54" s="4"/>
    </row>
    <row r="55" spans="1:35" ht="18" x14ac:dyDescent="0.2">
      <c r="A55" s="75">
        <f t="shared" si="44"/>
        <v>1</v>
      </c>
      <c r="B55" s="4">
        <f t="shared" si="45"/>
        <v>0</v>
      </c>
      <c r="C55" s="4">
        <f t="shared" si="46"/>
        <v>-5.5000000000000003E-8</v>
      </c>
      <c r="D55" s="4">
        <f>SMALL($C$43:$C$62,13)</f>
        <v>-4.9999999999999998E-8</v>
      </c>
      <c r="E55" s="4">
        <f t="shared" si="47"/>
        <v>0</v>
      </c>
      <c r="F55" s="75">
        <f t="shared" si="48"/>
        <v>13</v>
      </c>
      <c r="G55" s="4">
        <f t="shared" si="49"/>
        <v>0</v>
      </c>
      <c r="H55" s="75">
        <f>VLOOKUP(13,$F$43:$G$62,2,FALSE)</f>
        <v>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71"/>
      <c r="Z55" s="65"/>
      <c r="AA55" s="71"/>
      <c r="AB55" s="71"/>
      <c r="AC55" s="71"/>
      <c r="AD55" s="71"/>
      <c r="AE55" s="71"/>
      <c r="AF55" s="71"/>
      <c r="AG55" s="71"/>
      <c r="AH55" s="71"/>
      <c r="AI55" s="4"/>
    </row>
    <row r="56" spans="1:35" ht="18" x14ac:dyDescent="0.2">
      <c r="A56" s="75">
        <f t="shared" si="44"/>
        <v>1</v>
      </c>
      <c r="B56" s="4">
        <f t="shared" si="45"/>
        <v>0</v>
      </c>
      <c r="C56" s="4">
        <f t="shared" si="46"/>
        <v>-5.5999999999999999E-8</v>
      </c>
      <c r="D56" s="4">
        <f>SMALL($C$43:$C$62,14)</f>
        <v>-4.9000000000000002E-8</v>
      </c>
      <c r="E56" s="4">
        <f t="shared" si="47"/>
        <v>0</v>
      </c>
      <c r="F56" s="75">
        <f t="shared" si="48"/>
        <v>14</v>
      </c>
      <c r="G56" s="4">
        <f t="shared" si="49"/>
        <v>0</v>
      </c>
      <c r="H56" s="75">
        <f>VLOOKUP(14,$F$43:$G$62,2,FALSE)</f>
        <v>0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71"/>
      <c r="Z56" s="65"/>
      <c r="AA56" s="71"/>
      <c r="AB56" s="71"/>
      <c r="AC56" s="71"/>
      <c r="AD56" s="71"/>
      <c r="AE56" s="71"/>
      <c r="AF56" s="71"/>
      <c r="AG56" s="71"/>
      <c r="AH56" s="71"/>
      <c r="AI56" s="4"/>
    </row>
    <row r="57" spans="1:35" ht="18" x14ac:dyDescent="0.2">
      <c r="A57" s="75">
        <f t="shared" si="44"/>
        <v>1</v>
      </c>
      <c r="B57" s="4">
        <f t="shared" si="45"/>
        <v>0</v>
      </c>
      <c r="C57" s="4">
        <f t="shared" si="46"/>
        <v>-5.7000000000000001E-8</v>
      </c>
      <c r="D57" s="4">
        <f>SMALL($C$43:$C$62,15)</f>
        <v>-4.8E-8</v>
      </c>
      <c r="E57" s="4">
        <f t="shared" si="47"/>
        <v>0</v>
      </c>
      <c r="F57" s="75">
        <f t="shared" si="48"/>
        <v>15</v>
      </c>
      <c r="G57" s="4">
        <f t="shared" si="49"/>
        <v>0</v>
      </c>
      <c r="H57" s="75">
        <f>VLOOKUP(15,$F$43:$G$62,2,FALSE)</f>
        <v>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71"/>
      <c r="Z57" s="65"/>
      <c r="AA57" s="71"/>
      <c r="AB57" s="71"/>
      <c r="AC57" s="71"/>
      <c r="AD57" s="71"/>
      <c r="AE57" s="71"/>
      <c r="AF57" s="71"/>
      <c r="AG57" s="71"/>
      <c r="AH57" s="71"/>
      <c r="AI57" s="4"/>
    </row>
    <row r="58" spans="1:35" ht="18" x14ac:dyDescent="0.2">
      <c r="A58" s="75">
        <f t="shared" si="44"/>
        <v>1</v>
      </c>
      <c r="B58" s="4">
        <f t="shared" si="45"/>
        <v>0</v>
      </c>
      <c r="C58" s="4">
        <f t="shared" si="46"/>
        <v>-5.8000000000000003E-8</v>
      </c>
      <c r="D58" s="4">
        <f>SMALL($C$43:$C$62,16)</f>
        <v>-4.6999999999999997E-8</v>
      </c>
      <c r="E58" s="4">
        <f t="shared" si="47"/>
        <v>0</v>
      </c>
      <c r="F58" s="75">
        <f t="shared" si="48"/>
        <v>16</v>
      </c>
      <c r="G58" s="4">
        <f t="shared" si="49"/>
        <v>0</v>
      </c>
      <c r="H58" s="75">
        <f>VLOOKUP(16,$F$43:$G$62,2,FALSE)</f>
        <v>0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71"/>
      <c r="Z58" s="65"/>
      <c r="AA58" s="71"/>
      <c r="AB58" s="71"/>
      <c r="AC58" s="71"/>
      <c r="AD58" s="71"/>
      <c r="AE58" s="71"/>
      <c r="AF58" s="71"/>
      <c r="AG58" s="71"/>
      <c r="AH58" s="71"/>
      <c r="AI58" s="4"/>
    </row>
    <row r="59" spans="1:35" ht="18" x14ac:dyDescent="0.2">
      <c r="A59" s="75">
        <f t="shared" si="44"/>
        <v>1</v>
      </c>
      <c r="B59" s="4">
        <f t="shared" si="45"/>
        <v>0</v>
      </c>
      <c r="C59" s="4">
        <f t="shared" si="46"/>
        <v>-5.8999999999999999E-8</v>
      </c>
      <c r="D59" s="4">
        <f>SMALL($C$43:$C$62,17)</f>
        <v>-4.6000000000000002E-8</v>
      </c>
      <c r="E59" s="4">
        <f t="shared" si="47"/>
        <v>0</v>
      </c>
      <c r="F59" s="75">
        <f t="shared" si="48"/>
        <v>17</v>
      </c>
      <c r="G59" s="4">
        <f t="shared" si="49"/>
        <v>0</v>
      </c>
      <c r="H59" s="75">
        <f>VLOOKUP(17,$F$43:$G$62,2,FALSE)</f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71"/>
      <c r="Z59" s="65"/>
      <c r="AA59" s="71"/>
      <c r="AB59" s="71"/>
      <c r="AC59" s="71"/>
      <c r="AD59" s="71"/>
      <c r="AE59" s="71"/>
      <c r="AF59" s="71"/>
      <c r="AG59" s="71"/>
      <c r="AH59" s="71"/>
      <c r="AI59" s="4"/>
    </row>
    <row r="60" spans="1:35" ht="18" x14ac:dyDescent="0.2">
      <c r="A60" s="75">
        <f t="shared" si="44"/>
        <v>1</v>
      </c>
      <c r="B60" s="4">
        <f t="shared" si="45"/>
        <v>0</v>
      </c>
      <c r="C60" s="4">
        <f t="shared" si="46"/>
        <v>-5.9999999999999995E-8</v>
      </c>
      <c r="D60" s="4">
        <f>SMALL($C$43:$C$62,18)</f>
        <v>-4.4999999999999999E-8</v>
      </c>
      <c r="E60" s="4">
        <f t="shared" si="47"/>
        <v>0</v>
      </c>
      <c r="F60" s="75">
        <f t="shared" si="48"/>
        <v>18</v>
      </c>
      <c r="G60" s="4">
        <f t="shared" si="49"/>
        <v>0</v>
      </c>
      <c r="H60" s="75">
        <f>VLOOKUP(18,$F$43:$G$62,2,FALSE)</f>
        <v>0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71"/>
      <c r="Z60" s="65"/>
      <c r="AA60" s="71"/>
      <c r="AB60" s="71"/>
      <c r="AC60" s="71"/>
      <c r="AD60" s="71"/>
      <c r="AE60" s="71"/>
      <c r="AF60" s="71"/>
      <c r="AG60" s="71"/>
      <c r="AH60" s="71"/>
      <c r="AI60" s="4"/>
    </row>
    <row r="61" spans="1:35" ht="18" x14ac:dyDescent="0.2">
      <c r="A61" s="75">
        <f t="shared" si="44"/>
        <v>1</v>
      </c>
      <c r="B61" s="4">
        <f t="shared" si="45"/>
        <v>0</v>
      </c>
      <c r="C61" s="4">
        <f t="shared" si="46"/>
        <v>-6.1000000000000004E-8</v>
      </c>
      <c r="D61" s="4">
        <f>SMALL($C$43:$C$62,19)</f>
        <v>-4.3999999999999997E-8</v>
      </c>
      <c r="E61" s="4">
        <f t="shared" si="47"/>
        <v>0</v>
      </c>
      <c r="F61" s="75">
        <f t="shared" si="48"/>
        <v>19</v>
      </c>
      <c r="G61" s="4">
        <f t="shared" si="49"/>
        <v>0</v>
      </c>
      <c r="H61" s="75">
        <f>VLOOKUP(19,$F$43:$G$62,2,FALSE)</f>
        <v>0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71"/>
      <c r="Z61" s="65"/>
      <c r="AA61" s="71"/>
      <c r="AB61" s="71"/>
      <c r="AC61" s="71"/>
      <c r="AD61" s="71"/>
      <c r="AE61" s="71"/>
      <c r="AF61" s="71"/>
      <c r="AG61" s="71"/>
      <c r="AH61" s="71"/>
      <c r="AI61" s="4"/>
    </row>
    <row r="62" spans="1:35" ht="18" x14ac:dyDescent="0.2">
      <c r="A62" s="75">
        <f t="shared" si="44"/>
        <v>1</v>
      </c>
      <c r="B62" s="4">
        <f t="shared" si="45"/>
        <v>0</v>
      </c>
      <c r="C62" s="4">
        <f t="shared" si="46"/>
        <v>-6.1999999999999999E-8</v>
      </c>
      <c r="D62" s="4">
        <f>SMALL($C$43:$C$62,20)</f>
        <v>-4.3000000000000001E-8</v>
      </c>
      <c r="E62" s="4">
        <f t="shared" si="47"/>
        <v>0</v>
      </c>
      <c r="F62" s="75">
        <f t="shared" si="48"/>
        <v>20</v>
      </c>
      <c r="G62" s="4">
        <f t="shared" si="49"/>
        <v>0</v>
      </c>
      <c r="H62" s="75">
        <f>VLOOKUP(20,$F$43:$G$62,2,FALSE)</f>
        <v>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71"/>
      <c r="Z62" s="65"/>
      <c r="AA62" s="71"/>
      <c r="AB62" s="71"/>
      <c r="AC62" s="71"/>
      <c r="AD62" s="71"/>
      <c r="AE62" s="71"/>
      <c r="AF62" s="71"/>
      <c r="AG62" s="71"/>
      <c r="AH62" s="71"/>
      <c r="AI62" s="4"/>
    </row>
    <row r="63" spans="1:35" ht="18" x14ac:dyDescent="0.2">
      <c r="A63" s="14"/>
      <c r="B63" s="14"/>
      <c r="C63" s="14"/>
      <c r="D63" s="14"/>
      <c r="E63" s="14"/>
      <c r="F63" s="14"/>
      <c r="G63" s="14"/>
      <c r="H63" s="76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77"/>
      <c r="Z63" s="78"/>
      <c r="AA63" s="77"/>
      <c r="AB63" s="77"/>
      <c r="AC63" s="77"/>
      <c r="AD63" s="77"/>
      <c r="AE63" s="77"/>
      <c r="AF63" s="77"/>
      <c r="AG63" s="77"/>
      <c r="AH63" s="77"/>
    </row>
    <row r="64" spans="1:35" ht="18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77"/>
      <c r="Z64" s="78"/>
      <c r="AA64" s="77"/>
      <c r="AB64" s="77"/>
      <c r="AC64" s="77"/>
      <c r="AD64" s="77"/>
      <c r="AE64" s="77"/>
      <c r="AF64" s="77"/>
      <c r="AG64" s="77"/>
      <c r="AH64" s="77"/>
    </row>
    <row r="65" spans="1:34" ht="18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77"/>
      <c r="Z65" s="78"/>
      <c r="AA65" s="77"/>
      <c r="AB65" s="77"/>
      <c r="AC65" s="77"/>
      <c r="AD65" s="77"/>
      <c r="AE65" s="77"/>
      <c r="AF65" s="77"/>
      <c r="AG65" s="77"/>
      <c r="AH65" s="77"/>
    </row>
    <row r="66" spans="1:34" ht="18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77"/>
      <c r="Z66" s="78"/>
      <c r="AA66" s="77"/>
      <c r="AB66" s="77"/>
      <c r="AC66" s="77"/>
      <c r="AD66" s="77"/>
      <c r="AE66" s="77"/>
      <c r="AF66" s="77"/>
      <c r="AG66" s="77"/>
      <c r="AH66" s="77"/>
    </row>
    <row r="67" spans="1:34" ht="18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77"/>
      <c r="Z67" s="78"/>
      <c r="AA67" s="77"/>
      <c r="AB67" s="77"/>
      <c r="AC67" s="77"/>
      <c r="AD67" s="77"/>
      <c r="AE67" s="77"/>
      <c r="AF67" s="77"/>
      <c r="AG67" s="77"/>
      <c r="AH67" s="77"/>
    </row>
    <row r="68" spans="1:34" ht="18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77"/>
      <c r="Z68" s="78"/>
      <c r="AA68" s="77"/>
      <c r="AB68" s="77"/>
      <c r="AC68" s="77"/>
      <c r="AD68" s="77"/>
      <c r="AE68" s="77"/>
      <c r="AF68" s="77"/>
      <c r="AG68" s="77"/>
      <c r="AH68" s="77"/>
    </row>
    <row r="69" spans="1:34" ht="18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77"/>
      <c r="Z69" s="78"/>
      <c r="AA69" s="77"/>
      <c r="AB69" s="77"/>
      <c r="AC69" s="77"/>
      <c r="AD69" s="77"/>
      <c r="AE69" s="77"/>
      <c r="AF69" s="77"/>
      <c r="AG69" s="77"/>
      <c r="AH69" s="77"/>
    </row>
    <row r="70" spans="1:34" ht="18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77"/>
      <c r="Z70" s="78"/>
      <c r="AA70" s="77"/>
      <c r="AB70" s="77"/>
      <c r="AC70" s="77"/>
      <c r="AD70" s="77"/>
      <c r="AE70" s="77"/>
      <c r="AF70" s="77"/>
      <c r="AG70" s="77"/>
      <c r="AH70" s="77"/>
    </row>
    <row r="71" spans="1:34" ht="18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77"/>
      <c r="Z71" s="78"/>
      <c r="AA71" s="77"/>
      <c r="AB71" s="77"/>
      <c r="AC71" s="77"/>
      <c r="AD71" s="77"/>
      <c r="AE71" s="77"/>
      <c r="AF71" s="77"/>
      <c r="AG71" s="77"/>
      <c r="AH71" s="77"/>
    </row>
    <row r="72" spans="1:34" ht="18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77"/>
      <c r="Z72" s="78"/>
      <c r="AA72" s="77"/>
      <c r="AB72" s="77"/>
      <c r="AC72" s="77"/>
      <c r="AD72" s="77"/>
      <c r="AE72" s="77"/>
      <c r="AF72" s="77"/>
      <c r="AG72" s="77"/>
      <c r="AH72" s="77"/>
    </row>
    <row r="73" spans="1:34" ht="18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77"/>
      <c r="Z73" s="78"/>
      <c r="AA73" s="77"/>
      <c r="AB73" s="77"/>
      <c r="AC73" s="77"/>
      <c r="AD73" s="77"/>
      <c r="AE73" s="77"/>
      <c r="AF73" s="77"/>
      <c r="AG73" s="77"/>
      <c r="AH73" s="77"/>
    </row>
    <row r="74" spans="1:34" ht="18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77"/>
      <c r="Z74" s="78"/>
      <c r="AA74" s="77"/>
      <c r="AB74" s="77"/>
      <c r="AC74" s="77"/>
      <c r="AD74" s="77"/>
      <c r="AE74" s="77"/>
      <c r="AF74" s="77"/>
      <c r="AG74" s="77"/>
      <c r="AH74" s="77"/>
    </row>
    <row r="75" spans="1:34" ht="18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77"/>
      <c r="Z75" s="78"/>
      <c r="AA75" s="77"/>
      <c r="AB75" s="77"/>
      <c r="AC75" s="77"/>
      <c r="AD75" s="77"/>
      <c r="AE75" s="77"/>
      <c r="AF75" s="77"/>
      <c r="AG75" s="77"/>
      <c r="AH75" s="77"/>
    </row>
    <row r="76" spans="1:34" ht="18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77"/>
      <c r="Z76" s="78"/>
      <c r="AA76" s="77"/>
      <c r="AB76" s="77"/>
      <c r="AC76" s="77"/>
      <c r="AD76" s="77"/>
      <c r="AE76" s="77"/>
      <c r="AF76" s="77"/>
      <c r="AG76" s="77"/>
      <c r="AH76" s="77"/>
    </row>
    <row r="77" spans="1:34" ht="18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77"/>
      <c r="Z77" s="78"/>
      <c r="AA77" s="77"/>
      <c r="AB77" s="77"/>
      <c r="AC77" s="77"/>
      <c r="AD77" s="77"/>
      <c r="AE77" s="77"/>
      <c r="AF77" s="77"/>
      <c r="AG77" s="77"/>
      <c r="AH77" s="77"/>
    </row>
    <row r="78" spans="1:34" ht="18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77"/>
      <c r="Z78" s="78"/>
      <c r="AA78" s="77"/>
      <c r="AB78" s="77"/>
      <c r="AC78" s="77"/>
      <c r="AD78" s="77"/>
      <c r="AE78" s="77"/>
      <c r="AF78" s="77"/>
      <c r="AG78" s="77"/>
      <c r="AH78" s="77"/>
    </row>
    <row r="79" spans="1:34" ht="18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77"/>
      <c r="Z79" s="78"/>
      <c r="AA79" s="77"/>
      <c r="AB79" s="77"/>
      <c r="AC79" s="77"/>
      <c r="AD79" s="77"/>
      <c r="AE79" s="77"/>
      <c r="AF79" s="77"/>
      <c r="AG79" s="77"/>
      <c r="AH79" s="77"/>
    </row>
    <row r="80" spans="1:34" ht="18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77"/>
      <c r="Z80" s="78"/>
      <c r="AA80" s="77"/>
      <c r="AB80" s="77"/>
      <c r="AC80" s="77"/>
      <c r="AD80" s="77"/>
      <c r="AE80" s="77"/>
      <c r="AF80" s="77"/>
      <c r="AG80" s="77"/>
      <c r="AH80" s="77"/>
    </row>
    <row r="81" spans="1:34" ht="18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77"/>
      <c r="Z81" s="78"/>
      <c r="AA81" s="77"/>
      <c r="AB81" s="77"/>
      <c r="AC81" s="77"/>
      <c r="AD81" s="77"/>
      <c r="AE81" s="77"/>
      <c r="AF81" s="77"/>
      <c r="AG81" s="77"/>
      <c r="AH81" s="77"/>
    </row>
    <row r="82" spans="1:34" ht="18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77"/>
      <c r="Z82" s="78"/>
      <c r="AA82" s="77"/>
      <c r="AB82" s="77"/>
      <c r="AC82" s="77"/>
      <c r="AD82" s="77"/>
      <c r="AE82" s="77"/>
      <c r="AF82" s="77"/>
      <c r="AG82" s="77"/>
      <c r="AH82" s="77"/>
    </row>
    <row r="83" spans="1:34" ht="18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77"/>
      <c r="Z83" s="78"/>
      <c r="AA83" s="77"/>
      <c r="AB83" s="77"/>
      <c r="AC83" s="77"/>
      <c r="AD83" s="77"/>
      <c r="AE83" s="77"/>
      <c r="AF83" s="77"/>
      <c r="AG83" s="77"/>
      <c r="AH83" s="77"/>
    </row>
    <row r="84" spans="1:34" ht="18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77"/>
      <c r="Z84" s="78"/>
      <c r="AA84" s="77"/>
      <c r="AB84" s="77"/>
      <c r="AC84" s="77"/>
      <c r="AD84" s="77"/>
      <c r="AE84" s="77"/>
      <c r="AF84" s="77"/>
      <c r="AG84" s="77"/>
      <c r="AH84" s="77"/>
    </row>
    <row r="85" spans="1:34" ht="18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77"/>
      <c r="Z85" s="78"/>
      <c r="AA85" s="77"/>
      <c r="AB85" s="77"/>
      <c r="AC85" s="77"/>
      <c r="AD85" s="77"/>
      <c r="AE85" s="77"/>
      <c r="AF85" s="77"/>
      <c r="AG85" s="77"/>
      <c r="AH85" s="77"/>
    </row>
    <row r="86" spans="1:34" ht="18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77"/>
      <c r="Z86" s="78"/>
      <c r="AA86" s="77"/>
      <c r="AB86" s="77"/>
      <c r="AC86" s="77"/>
      <c r="AD86" s="77"/>
      <c r="AE86" s="77"/>
      <c r="AF86" s="77"/>
      <c r="AG86" s="77"/>
      <c r="AH86" s="77"/>
    </row>
    <row r="87" spans="1:34" ht="18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77"/>
      <c r="Z87" s="78"/>
      <c r="AA87" s="77"/>
      <c r="AB87" s="77"/>
      <c r="AC87" s="77"/>
      <c r="AD87" s="77"/>
      <c r="AE87" s="77"/>
      <c r="AF87" s="77"/>
      <c r="AG87" s="77"/>
      <c r="AH87" s="77"/>
    </row>
    <row r="88" spans="1:34" ht="18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77"/>
      <c r="Z88" s="78"/>
      <c r="AA88" s="77"/>
      <c r="AB88" s="77"/>
      <c r="AC88" s="77"/>
      <c r="AD88" s="77"/>
      <c r="AE88" s="77"/>
      <c r="AF88" s="77"/>
      <c r="AG88" s="77"/>
      <c r="AH88" s="77"/>
    </row>
    <row r="89" spans="1:34" ht="18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77"/>
      <c r="Z89" s="78"/>
      <c r="AA89" s="77"/>
      <c r="AB89" s="77"/>
      <c r="AC89" s="77"/>
      <c r="AD89" s="77"/>
      <c r="AE89" s="77"/>
      <c r="AF89" s="77"/>
      <c r="AG89" s="77"/>
      <c r="AH89" s="77"/>
    </row>
    <row r="90" spans="1:34" ht="18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77"/>
      <c r="Z90" s="78"/>
      <c r="AA90" s="77"/>
      <c r="AB90" s="77"/>
      <c r="AC90" s="77"/>
      <c r="AD90" s="77"/>
      <c r="AE90" s="77"/>
      <c r="AF90" s="77"/>
      <c r="AG90" s="77"/>
      <c r="AH90" s="77"/>
    </row>
    <row r="91" spans="1:34" ht="18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77"/>
      <c r="Z91" s="78"/>
      <c r="AA91" s="77"/>
      <c r="AB91" s="77"/>
      <c r="AC91" s="77"/>
      <c r="AD91" s="77"/>
      <c r="AE91" s="77"/>
      <c r="AF91" s="77"/>
      <c r="AG91" s="77"/>
      <c r="AH91" s="77"/>
    </row>
    <row r="92" spans="1:34" ht="18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77"/>
      <c r="Z92" s="78"/>
      <c r="AA92" s="77"/>
      <c r="AB92" s="77"/>
      <c r="AC92" s="77"/>
      <c r="AD92" s="77"/>
      <c r="AE92" s="77"/>
      <c r="AF92" s="77"/>
      <c r="AG92" s="77"/>
      <c r="AH92" s="77"/>
    </row>
    <row r="93" spans="1:34" ht="18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77"/>
      <c r="Z93" s="78"/>
      <c r="AA93" s="77"/>
      <c r="AB93" s="77"/>
      <c r="AC93" s="77"/>
      <c r="AD93" s="77"/>
      <c r="AE93" s="77"/>
      <c r="AF93" s="77"/>
      <c r="AG93" s="77"/>
      <c r="AH93" s="77"/>
    </row>
    <row r="94" spans="1:34" ht="18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77"/>
      <c r="Z94" s="78"/>
      <c r="AA94" s="77"/>
      <c r="AB94" s="77"/>
      <c r="AC94" s="77"/>
      <c r="AD94" s="77"/>
      <c r="AE94" s="77"/>
      <c r="AF94" s="77"/>
      <c r="AG94" s="77"/>
      <c r="AH94" s="77"/>
    </row>
    <row r="95" spans="1:34" ht="18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77"/>
      <c r="Z95" s="78"/>
      <c r="AA95" s="77"/>
      <c r="AB95" s="77"/>
      <c r="AC95" s="77"/>
      <c r="AD95" s="77"/>
      <c r="AE95" s="77"/>
      <c r="AF95" s="77"/>
      <c r="AG95" s="77"/>
      <c r="AH95" s="77"/>
    </row>
    <row r="96" spans="1:34" ht="18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77"/>
      <c r="Z96" s="78"/>
      <c r="AA96" s="77"/>
      <c r="AB96" s="77"/>
      <c r="AC96" s="77"/>
      <c r="AD96" s="77"/>
      <c r="AE96" s="77"/>
      <c r="AF96" s="77"/>
      <c r="AG96" s="77"/>
      <c r="AH96" s="77"/>
    </row>
    <row r="97" spans="1:34" ht="18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77"/>
      <c r="Z97" s="78"/>
      <c r="AA97" s="77"/>
      <c r="AB97" s="77"/>
      <c r="AC97" s="77"/>
      <c r="AD97" s="77"/>
      <c r="AE97" s="77"/>
      <c r="AF97" s="77"/>
      <c r="AG97" s="77"/>
      <c r="AH97" s="77"/>
    </row>
    <row r="98" spans="1:34" ht="18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77"/>
      <c r="Z98" s="78"/>
      <c r="AA98" s="77"/>
      <c r="AB98" s="77"/>
      <c r="AC98" s="77"/>
      <c r="AD98" s="77"/>
      <c r="AE98" s="77"/>
      <c r="AF98" s="77"/>
      <c r="AG98" s="77"/>
      <c r="AH98" s="77"/>
    </row>
    <row r="99" spans="1:34" ht="18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77"/>
      <c r="Z99" s="78"/>
      <c r="AA99" s="77"/>
      <c r="AB99" s="77"/>
      <c r="AC99" s="77"/>
      <c r="AD99" s="77"/>
      <c r="AE99" s="77"/>
      <c r="AF99" s="77"/>
      <c r="AG99" s="77"/>
      <c r="AH99" s="77"/>
    </row>
    <row r="100" spans="1:34" ht="18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77"/>
      <c r="Z100" s="78"/>
      <c r="AA100" s="77"/>
      <c r="AB100" s="77"/>
      <c r="AC100" s="77"/>
      <c r="AD100" s="77"/>
      <c r="AE100" s="77"/>
      <c r="AF100" s="77"/>
      <c r="AG100" s="77"/>
      <c r="AH100" s="77"/>
    </row>
    <row r="101" spans="1:34" ht="18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77"/>
      <c r="Z101" s="78"/>
      <c r="AA101" s="77"/>
      <c r="AB101" s="77"/>
      <c r="AC101" s="77"/>
      <c r="AD101" s="77"/>
      <c r="AE101" s="77"/>
      <c r="AF101" s="77"/>
      <c r="AG101" s="77"/>
      <c r="AH101" s="77"/>
    </row>
    <row r="102" spans="1:34" ht="18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77"/>
      <c r="Z102" s="78"/>
      <c r="AA102" s="77"/>
      <c r="AB102" s="77"/>
      <c r="AC102" s="77"/>
      <c r="AD102" s="77"/>
      <c r="AE102" s="77"/>
      <c r="AF102" s="77"/>
      <c r="AG102" s="77"/>
      <c r="AH102" s="77"/>
    </row>
    <row r="103" spans="1:34" ht="18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77"/>
      <c r="Z103" s="78"/>
      <c r="AA103" s="77"/>
      <c r="AB103" s="77"/>
      <c r="AC103" s="77"/>
      <c r="AD103" s="77"/>
      <c r="AE103" s="77"/>
      <c r="AF103" s="77"/>
      <c r="AG103" s="77"/>
      <c r="AH103" s="77"/>
    </row>
    <row r="104" spans="1:34" ht="18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77"/>
      <c r="Z104" s="78"/>
      <c r="AA104" s="77"/>
      <c r="AB104" s="77"/>
      <c r="AC104" s="77"/>
      <c r="AD104" s="77"/>
      <c r="AE104" s="77"/>
      <c r="AF104" s="77"/>
      <c r="AG104" s="77"/>
      <c r="AH104" s="77"/>
    </row>
    <row r="105" spans="1:34" ht="18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77"/>
      <c r="Z105" s="78"/>
      <c r="AA105" s="77"/>
      <c r="AB105" s="77"/>
      <c r="AC105" s="77"/>
      <c r="AD105" s="77"/>
      <c r="AE105" s="77"/>
      <c r="AF105" s="77"/>
      <c r="AG105" s="77"/>
      <c r="AH105" s="77"/>
    </row>
    <row r="106" spans="1:34" ht="18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77"/>
      <c r="Z106" s="78"/>
      <c r="AA106" s="77"/>
      <c r="AB106" s="77"/>
      <c r="AC106" s="77"/>
      <c r="AD106" s="77"/>
      <c r="AE106" s="77"/>
      <c r="AF106" s="77"/>
      <c r="AG106" s="77"/>
      <c r="AH106" s="77"/>
    </row>
    <row r="107" spans="1:34" ht="18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77"/>
      <c r="Z107" s="78"/>
      <c r="AA107" s="77"/>
      <c r="AB107" s="77"/>
      <c r="AC107" s="77"/>
      <c r="AD107" s="77"/>
      <c r="AE107" s="77"/>
      <c r="AF107" s="77"/>
      <c r="AG107" s="77"/>
      <c r="AH107" s="77"/>
    </row>
    <row r="108" spans="1:34" ht="18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77"/>
      <c r="Z108" s="78"/>
      <c r="AA108" s="77"/>
      <c r="AB108" s="77"/>
      <c r="AC108" s="77"/>
      <c r="AD108" s="77"/>
      <c r="AE108" s="77"/>
      <c r="AF108" s="77"/>
      <c r="AG108" s="77"/>
      <c r="AH108" s="77"/>
    </row>
    <row r="109" spans="1:34" ht="18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77"/>
      <c r="Z109" s="78"/>
      <c r="AA109" s="77"/>
      <c r="AB109" s="77"/>
      <c r="AC109" s="77"/>
      <c r="AD109" s="77"/>
      <c r="AE109" s="77"/>
      <c r="AF109" s="77"/>
      <c r="AG109" s="77"/>
      <c r="AH109" s="77"/>
    </row>
    <row r="110" spans="1:34" ht="18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77"/>
      <c r="Z110" s="78"/>
      <c r="AA110" s="77"/>
      <c r="AB110" s="77"/>
      <c r="AC110" s="77"/>
      <c r="AD110" s="77"/>
      <c r="AE110" s="77"/>
      <c r="AF110" s="77"/>
      <c r="AG110" s="77"/>
      <c r="AH110" s="77"/>
    </row>
    <row r="111" spans="1:34" ht="18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77"/>
      <c r="Z111" s="78"/>
      <c r="AA111" s="77"/>
      <c r="AB111" s="77"/>
      <c r="AC111" s="77"/>
      <c r="AD111" s="77"/>
      <c r="AE111" s="77"/>
      <c r="AF111" s="77"/>
      <c r="AG111" s="77"/>
      <c r="AH111" s="77"/>
    </row>
    <row r="112" spans="1:34" ht="18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77"/>
      <c r="Z112" s="78"/>
      <c r="AA112" s="77"/>
      <c r="AB112" s="77"/>
      <c r="AC112" s="77"/>
      <c r="AD112" s="77"/>
      <c r="AE112" s="77"/>
      <c r="AF112" s="77"/>
      <c r="AG112" s="77"/>
      <c r="AH112" s="77"/>
    </row>
    <row r="113" spans="1:34" ht="18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77"/>
      <c r="Z113" s="78"/>
      <c r="AA113" s="77"/>
      <c r="AB113" s="77"/>
      <c r="AC113" s="77"/>
      <c r="AD113" s="77"/>
      <c r="AE113" s="77"/>
      <c r="AF113" s="77"/>
      <c r="AG113" s="77"/>
      <c r="AH113" s="77"/>
    </row>
    <row r="114" spans="1:34" ht="18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77"/>
      <c r="Z114" s="78"/>
      <c r="AA114" s="77"/>
      <c r="AB114" s="77"/>
      <c r="AC114" s="77"/>
      <c r="AD114" s="77"/>
      <c r="AE114" s="77"/>
      <c r="AF114" s="77"/>
      <c r="AG114" s="77"/>
      <c r="AH114" s="77"/>
    </row>
    <row r="115" spans="1:34" ht="18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77"/>
      <c r="Z115" s="78"/>
      <c r="AA115" s="77"/>
      <c r="AB115" s="77"/>
      <c r="AC115" s="77"/>
      <c r="AD115" s="77"/>
      <c r="AE115" s="77"/>
      <c r="AF115" s="77"/>
      <c r="AG115" s="77"/>
      <c r="AH115" s="77"/>
    </row>
    <row r="116" spans="1:34" ht="18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77"/>
      <c r="Z116" s="78"/>
      <c r="AA116" s="77"/>
      <c r="AB116" s="77"/>
      <c r="AC116" s="77"/>
      <c r="AD116" s="77"/>
      <c r="AE116" s="77"/>
      <c r="AF116" s="77"/>
      <c r="AG116" s="77"/>
      <c r="AH116" s="77"/>
    </row>
    <row r="117" spans="1:34" ht="18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77"/>
      <c r="Z117" s="78"/>
      <c r="AA117" s="77"/>
      <c r="AB117" s="77"/>
      <c r="AC117" s="77"/>
      <c r="AD117" s="77"/>
      <c r="AE117" s="77"/>
      <c r="AF117" s="77"/>
      <c r="AG117" s="77"/>
      <c r="AH117" s="77"/>
    </row>
    <row r="118" spans="1:34" ht="18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77"/>
      <c r="Z118" s="78"/>
      <c r="AA118" s="77"/>
      <c r="AB118" s="77"/>
      <c r="AC118" s="77"/>
      <c r="AD118" s="77"/>
      <c r="AE118" s="77"/>
      <c r="AF118" s="77"/>
      <c r="AG118" s="77"/>
      <c r="AH118" s="77"/>
    </row>
    <row r="119" spans="1:34" ht="18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77"/>
      <c r="Z119" s="78"/>
      <c r="AA119" s="77"/>
      <c r="AB119" s="77"/>
      <c r="AC119" s="77"/>
      <c r="AD119" s="77"/>
      <c r="AE119" s="77"/>
      <c r="AF119" s="77"/>
      <c r="AG119" s="77"/>
      <c r="AH119" s="77"/>
    </row>
    <row r="120" spans="1:34" ht="18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77"/>
      <c r="Z120" s="78"/>
      <c r="AA120" s="77"/>
      <c r="AB120" s="77"/>
      <c r="AC120" s="77"/>
      <c r="AD120" s="77"/>
      <c r="AE120" s="77"/>
      <c r="AF120" s="77"/>
      <c r="AG120" s="77"/>
      <c r="AH120" s="77"/>
    </row>
    <row r="121" spans="1:34" ht="18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77"/>
      <c r="Z121" s="78"/>
      <c r="AA121" s="77"/>
      <c r="AB121" s="77"/>
      <c r="AC121" s="77"/>
      <c r="AD121" s="77"/>
      <c r="AE121" s="77"/>
      <c r="AF121" s="77"/>
      <c r="AG121" s="77"/>
      <c r="AH121" s="77"/>
    </row>
    <row r="122" spans="1:34" ht="18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77"/>
      <c r="Z122" s="78"/>
      <c r="AA122" s="77"/>
      <c r="AB122" s="77"/>
      <c r="AC122" s="77"/>
      <c r="AD122" s="77"/>
      <c r="AE122" s="77"/>
      <c r="AF122" s="77"/>
      <c r="AG122" s="77"/>
      <c r="AH122" s="77"/>
    </row>
    <row r="123" spans="1:34" ht="18" x14ac:dyDescent="0.2">
      <c r="Y123" s="77"/>
      <c r="Z123" s="65"/>
      <c r="AA123" s="77"/>
      <c r="AB123" s="77"/>
      <c r="AC123" s="77"/>
      <c r="AD123" s="77"/>
      <c r="AE123" s="77"/>
      <c r="AF123" s="77"/>
      <c r="AG123" s="77"/>
      <c r="AH123" s="77"/>
    </row>
    <row r="124" spans="1:34" ht="18" x14ac:dyDescent="0.2">
      <c r="Y124" s="77"/>
      <c r="Z124" s="65"/>
      <c r="AA124" s="77"/>
      <c r="AB124" s="77"/>
      <c r="AC124" s="77"/>
      <c r="AD124" s="77"/>
      <c r="AE124" s="77"/>
      <c r="AF124" s="77"/>
      <c r="AG124" s="77"/>
      <c r="AH124" s="77"/>
    </row>
    <row r="125" spans="1:34" ht="18" x14ac:dyDescent="0.2">
      <c r="Y125" s="77"/>
      <c r="Z125" s="65"/>
      <c r="AA125" s="77"/>
      <c r="AB125" s="77"/>
      <c r="AC125" s="77"/>
      <c r="AD125" s="77"/>
      <c r="AE125" s="77"/>
      <c r="AF125" s="77"/>
      <c r="AG125" s="77"/>
      <c r="AH125" s="77"/>
    </row>
    <row r="126" spans="1:34" ht="18" x14ac:dyDescent="0.2">
      <c r="Y126" s="77"/>
      <c r="Z126" s="65"/>
      <c r="AA126" s="77"/>
      <c r="AB126" s="77"/>
      <c r="AC126" s="77"/>
      <c r="AD126" s="77"/>
      <c r="AE126" s="77"/>
      <c r="AF126" s="77"/>
      <c r="AG126" s="77"/>
      <c r="AH126" s="77"/>
    </row>
    <row r="127" spans="1:34" ht="18" x14ac:dyDescent="0.2">
      <c r="Y127" s="77"/>
      <c r="Z127" s="65"/>
      <c r="AA127" s="77"/>
      <c r="AB127" s="77"/>
      <c r="AC127" s="77"/>
      <c r="AD127" s="77"/>
      <c r="AE127" s="77"/>
      <c r="AF127" s="77"/>
      <c r="AG127" s="77"/>
      <c r="AH127" s="77"/>
    </row>
    <row r="128" spans="1:34" ht="18" x14ac:dyDescent="0.2">
      <c r="Y128" s="77"/>
      <c r="Z128" s="65"/>
      <c r="AA128" s="77"/>
      <c r="AB128" s="77"/>
      <c r="AC128" s="77"/>
      <c r="AD128" s="77"/>
      <c r="AE128" s="77"/>
      <c r="AF128" s="77"/>
      <c r="AG128" s="77"/>
      <c r="AH128" s="77"/>
    </row>
  </sheetData>
  <sheetProtection sheet="1" objects="1" scenarios="1" selectLockedCells="1"/>
  <mergeCells count="4">
    <mergeCell ref="A1:B1"/>
    <mergeCell ref="C1:J1"/>
    <mergeCell ref="K1:L1"/>
    <mergeCell ref="M1:O1"/>
  </mergeCells>
  <conditionalFormatting sqref="Y3:Z128 AA23:AE128 AF43:AH128">
    <cfRule type="cellIs" dxfId="77" priority="1" stopIfTrue="1" operator="equal">
      <formula>1</formula>
    </cfRule>
    <cfRule type="cellIs" dxfId="76" priority="2" stopIfTrue="1" operator="equal">
      <formula>2</formula>
    </cfRule>
    <cfRule type="cellIs" dxfId="75" priority="3" stopIfTrue="1" operator="equal">
      <formula>3</formula>
    </cfRule>
  </conditionalFormatting>
  <conditionalFormatting sqref="AA3:AA22">
    <cfRule type="cellIs" dxfId="74" priority="4" stopIfTrue="1" operator="equal">
      <formula>3</formula>
    </cfRule>
    <cfRule type="cellIs" dxfId="73" priority="5" stopIfTrue="1" operator="equal">
      <formula>2</formula>
    </cfRule>
    <cfRule type="cellIs" dxfId="72" priority="6" stopIfTrue="1" operator="equal">
      <formula>1</formula>
    </cfRule>
  </conditionalFormatting>
  <dataValidations count="1">
    <dataValidation type="list" allowBlank="1" showErrorMessage="1" sqref="D3:V3 E4:V4 F5:V5 G6:V6 H7:V7 I8:V8 J9:V9 K10:V10 L11:V11 M12:V12 N13:V13 O14:V14 P15:V15 Q16:V16 R17:V17 S18:V18 T19:V19 U20:V20 V21">
      <formula1>$D$23:$D$28</formula1>
      <formula2>0</formula2>
    </dataValidation>
  </dataValidations>
  <pageMargins left="0.98402777777777772" right="0.98402777777777772" top="0.98402777777777772" bottom="0.98402777777777772" header="0.51180555555555551" footer="0.51180555555555551"/>
  <pageSetup paperSize="9" firstPageNumber="0" fitToWidth="2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54"/>
  <sheetViews>
    <sheetView showRowColHeaders="0" workbookViewId="0">
      <selection activeCell="C1" sqref="C1"/>
    </sheetView>
  </sheetViews>
  <sheetFormatPr baseColWidth="10" defaultRowHeight="12.75" x14ac:dyDescent="0.2"/>
  <cols>
    <col min="1" max="1" width="3.140625" style="1" customWidth="1"/>
    <col min="2" max="2" width="22.7109375" style="1" customWidth="1"/>
    <col min="3" max="22" width="4.7109375" style="1" customWidth="1"/>
    <col min="23" max="23" width="7.28515625" style="1" customWidth="1"/>
    <col min="24" max="24" width="9.7109375" style="1" customWidth="1"/>
    <col min="25" max="25" width="5.5703125" style="1" customWidth="1"/>
    <col min="26" max="27" width="2.7109375" style="1" customWidth="1"/>
    <col min="28" max="28" width="5.7109375" style="1" customWidth="1"/>
    <col min="29" max="29" width="22.7109375" style="1" customWidth="1"/>
    <col min="30" max="30" width="7.28515625" style="1" customWidth="1"/>
    <col min="31" max="31" width="9.7109375" style="1" customWidth="1"/>
    <col min="32" max="32" width="5.7109375" style="1" customWidth="1"/>
    <col min="33" max="35" width="4.28515625" style="1" customWidth="1"/>
    <col min="36" max="36" width="5.140625" style="1" customWidth="1"/>
    <col min="37" max="37" width="5.5703125" style="1" customWidth="1"/>
    <col min="38" max="38" width="5" style="1" customWidth="1"/>
    <col min="39" max="39" width="4.5703125" style="1" customWidth="1"/>
    <col min="40" max="40" width="5" style="1" customWidth="1"/>
    <col min="41" max="41" width="4.140625" style="1" customWidth="1"/>
    <col min="42" max="42" width="3.7109375" style="1" customWidth="1"/>
    <col min="43" max="44" width="4" style="1" customWidth="1"/>
    <col min="45" max="45" width="4.28515625" style="1" customWidth="1"/>
    <col min="46" max="46" width="4" style="1" customWidth="1"/>
    <col min="47" max="48" width="3.42578125" style="1" customWidth="1"/>
    <col min="49" max="49" width="3.28515625" style="1" customWidth="1"/>
    <col min="50" max="50" width="3.42578125" style="1" customWidth="1"/>
    <col min="51" max="51" width="3.5703125" style="1" customWidth="1"/>
    <col min="52" max="55" width="3.42578125" style="1" customWidth="1"/>
    <col min="56" max="16384" width="11.42578125" style="1"/>
  </cols>
  <sheetData>
    <row r="1" spans="1:77" ht="24.95" customHeight="1" x14ac:dyDescent="0.2">
      <c r="A1" s="139" t="s">
        <v>0</v>
      </c>
      <c r="B1" s="139"/>
      <c r="C1" s="131"/>
      <c r="D1" s="131"/>
      <c r="E1" s="131"/>
      <c r="F1" s="131"/>
      <c r="G1" s="131"/>
      <c r="H1" s="131"/>
      <c r="I1" s="131"/>
      <c r="J1" s="131"/>
      <c r="K1" s="95" t="s">
        <v>1</v>
      </c>
      <c r="L1" s="96"/>
      <c r="M1" s="136"/>
      <c r="N1" s="136"/>
      <c r="O1" s="136"/>
      <c r="AB1" s="7" t="s">
        <v>5</v>
      </c>
      <c r="AC1" s="5"/>
      <c r="AD1" s="5"/>
      <c r="AE1" s="5"/>
      <c r="AF1" s="5"/>
      <c r="AG1" s="5"/>
      <c r="AH1" s="5"/>
      <c r="AI1" s="5"/>
    </row>
    <row r="2" spans="1:77" x14ac:dyDescent="0.2">
      <c r="A2" s="97"/>
      <c r="B2" s="9" t="s">
        <v>6</v>
      </c>
      <c r="C2" s="138">
        <v>1</v>
      </c>
      <c r="D2" s="138"/>
      <c r="E2" s="138">
        <v>2</v>
      </c>
      <c r="F2" s="138"/>
      <c r="G2" s="138">
        <v>3</v>
      </c>
      <c r="H2" s="138"/>
      <c r="I2" s="138">
        <v>4</v>
      </c>
      <c r="J2" s="138"/>
      <c r="K2" s="138">
        <v>5</v>
      </c>
      <c r="L2" s="138"/>
      <c r="M2" s="138">
        <v>6</v>
      </c>
      <c r="N2" s="138"/>
      <c r="O2" s="138">
        <v>7</v>
      </c>
      <c r="P2" s="138"/>
      <c r="Q2" s="138">
        <v>8</v>
      </c>
      <c r="R2" s="138"/>
      <c r="S2" s="138">
        <v>9</v>
      </c>
      <c r="T2" s="138"/>
      <c r="U2" s="138">
        <v>10</v>
      </c>
      <c r="V2" s="138"/>
      <c r="W2" s="9" t="s">
        <v>7</v>
      </c>
      <c r="X2" s="12" t="s">
        <v>8</v>
      </c>
      <c r="Y2" s="9" t="s">
        <v>9</v>
      </c>
      <c r="Z2" s="9"/>
      <c r="AA2" s="12"/>
      <c r="AB2" s="11" t="s">
        <v>9</v>
      </c>
      <c r="AC2" s="11" t="s">
        <v>6</v>
      </c>
      <c r="AD2" s="11" t="s">
        <v>7</v>
      </c>
      <c r="AE2" s="12" t="s">
        <v>8</v>
      </c>
      <c r="AF2" s="12" t="s">
        <v>10</v>
      </c>
      <c r="AG2" s="12" t="s">
        <v>11</v>
      </c>
      <c r="AH2" s="12" t="s">
        <v>12</v>
      </c>
      <c r="AI2" s="12" t="s">
        <v>13</v>
      </c>
    </row>
    <row r="3" spans="1:77" ht="24.95" customHeight="1" x14ac:dyDescent="0.25">
      <c r="A3" s="98">
        <v>1</v>
      </c>
      <c r="B3" s="99"/>
      <c r="C3" s="100"/>
      <c r="D3" s="10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9"/>
      <c r="W3" s="101">
        <f>SUM(AJ3:BC3)</f>
        <v>0</v>
      </c>
      <c r="X3" s="26">
        <f>(AJ3+AK3)*0+(AL3+AM3)*$W$4+(AN3+AO3)*$W$5+(AP3+AQ3)*$W$6+(AR3+AS3)*$W$7+(AT3+AU3)*$W$8+(AV3+AW3)*$W$9+(AX3+AY3)*$W$10+(AZ3+BA3)*$W$11+(BB3+BC3)*$W$12</f>
        <v>0</v>
      </c>
      <c r="Y3" s="102">
        <f t="shared" ref="Y3:Y12" si="0">RANK(W13,$W$13:$W$22,0)</f>
        <v>1</v>
      </c>
      <c r="Z3" s="103"/>
      <c r="AA3" s="104"/>
      <c r="AB3" s="101">
        <f>SMALL($Y$3:$Y$12,1)</f>
        <v>1</v>
      </c>
      <c r="AC3" s="89" t="str">
        <f>IF(H23=0,"",VLOOKUP(1,$F$23:$G$32,2,FALSE))</f>
        <v/>
      </c>
      <c r="AD3" s="25" t="str">
        <f>IF(AC3="","",VLOOKUP(AC3,$B$3:$W$12,22,FALSE))</f>
        <v/>
      </c>
      <c r="AE3" s="21" t="str">
        <f t="shared" ref="AE3:AE12" si="1">IF(AC3="","",VLOOKUP(AC3,$B$3:$X$12,24,FALSE))</f>
        <v/>
      </c>
      <c r="AF3" s="27" t="str">
        <f>IF(AC3="","",VLOOKUP(AC3,$AF$13:$AJ$22,5,FALSE))</f>
        <v/>
      </c>
      <c r="AG3" s="27" t="str">
        <f>IF(AC3="","",VLOOKUP(AC3,$AF$13:$AJ$22,2,FALSE))</f>
        <v/>
      </c>
      <c r="AH3" s="27" t="str">
        <f>IF(AC3="","",VLOOKUP(AC3,$AF$13:$AJ$22,3,FALSE))</f>
        <v/>
      </c>
      <c r="AI3" s="28" t="str">
        <f>IF(AC3="","",VLOOKUP(AC3,$AF$13:$AJ$22,4,FALSE))</f>
        <v/>
      </c>
      <c r="AJ3" s="29">
        <f>IF(C3=1,1,IF(C3="+",1,IF(C3=0,0,IF(C3="-",0,IF(C3="",0,0.5)))))</f>
        <v>0</v>
      </c>
      <c r="AK3" s="4">
        <f t="shared" ref="AK3:BC3" si="2">IF(D3=1,1,IF(D3="+",1,IF(D3=0,0,IF(D3="-",0,IF(D3="",0,0.5)))))</f>
        <v>0</v>
      </c>
      <c r="AL3" s="4">
        <f t="shared" si="2"/>
        <v>0</v>
      </c>
      <c r="AM3" s="4">
        <f t="shared" si="2"/>
        <v>0</v>
      </c>
      <c r="AN3" s="4">
        <f t="shared" si="2"/>
        <v>0</v>
      </c>
      <c r="AO3" s="4">
        <f t="shared" si="2"/>
        <v>0</v>
      </c>
      <c r="AP3" s="4">
        <f t="shared" si="2"/>
        <v>0</v>
      </c>
      <c r="AQ3" s="4">
        <f t="shared" si="2"/>
        <v>0</v>
      </c>
      <c r="AR3" s="4">
        <f t="shared" si="2"/>
        <v>0</v>
      </c>
      <c r="AS3" s="4">
        <f t="shared" si="2"/>
        <v>0</v>
      </c>
      <c r="AT3" s="4">
        <f t="shared" si="2"/>
        <v>0</v>
      </c>
      <c r="AU3" s="4">
        <f t="shared" si="2"/>
        <v>0</v>
      </c>
      <c r="AV3" s="4">
        <f t="shared" si="2"/>
        <v>0</v>
      </c>
      <c r="AW3" s="4">
        <f t="shared" si="2"/>
        <v>0</v>
      </c>
      <c r="AX3" s="4">
        <f t="shared" si="2"/>
        <v>0</v>
      </c>
      <c r="AY3" s="4">
        <f t="shared" si="2"/>
        <v>0</v>
      </c>
      <c r="AZ3" s="4">
        <f t="shared" si="2"/>
        <v>0</v>
      </c>
      <c r="BA3" s="4">
        <f t="shared" si="2"/>
        <v>0</v>
      </c>
      <c r="BB3" s="4">
        <f t="shared" si="2"/>
        <v>0</v>
      </c>
      <c r="BC3" s="4">
        <f t="shared" si="2"/>
        <v>0</v>
      </c>
      <c r="BD3" s="4"/>
      <c r="BE3" s="4">
        <f>IF(C3="",0,1)</f>
        <v>0</v>
      </c>
      <c r="BF3" s="4">
        <f t="shared" ref="BF3:BQ12" si="3">IF(D3="",0,1)</f>
        <v>0</v>
      </c>
      <c r="BG3" s="4">
        <f t="shared" si="3"/>
        <v>0</v>
      </c>
      <c r="BH3" s="4">
        <f t="shared" si="3"/>
        <v>0</v>
      </c>
      <c r="BI3" s="4">
        <f t="shared" si="3"/>
        <v>0</v>
      </c>
      <c r="BJ3" s="4">
        <f t="shared" si="3"/>
        <v>0</v>
      </c>
      <c r="BK3" s="4">
        <f t="shared" si="3"/>
        <v>0</v>
      </c>
      <c r="BL3" s="4">
        <f t="shared" si="3"/>
        <v>0</v>
      </c>
      <c r="BM3" s="4">
        <f t="shared" si="3"/>
        <v>0</v>
      </c>
      <c r="BN3" s="4">
        <f t="shared" si="3"/>
        <v>0</v>
      </c>
      <c r="BO3" s="4">
        <f t="shared" si="3"/>
        <v>0</v>
      </c>
      <c r="BP3" s="4">
        <f t="shared" si="3"/>
        <v>0</v>
      </c>
      <c r="BQ3" s="4">
        <f t="shared" si="3"/>
        <v>0</v>
      </c>
      <c r="BR3" s="4">
        <f t="shared" ref="BR3:BR12" si="4">IF(P3="",0,1)</f>
        <v>0</v>
      </c>
      <c r="BS3" s="4">
        <f t="shared" ref="BS3:BS12" si="5">IF(Q3="",0,1)</f>
        <v>0</v>
      </c>
      <c r="BT3" s="4">
        <f t="shared" ref="BT3:BT12" si="6">IF(R3="",0,1)</f>
        <v>0</v>
      </c>
      <c r="BU3" s="4">
        <f t="shared" ref="BU3:BU12" si="7">IF(S3="",0,1)</f>
        <v>0</v>
      </c>
      <c r="BV3" s="4">
        <f t="shared" ref="BV3:BV12" si="8">IF(T3="",0,1)</f>
        <v>0</v>
      </c>
      <c r="BW3" s="4">
        <f t="shared" ref="BW3:BW12" si="9">IF(U3="",0,1)</f>
        <v>0</v>
      </c>
      <c r="BX3" s="4">
        <f t="shared" ref="BX3:BX12" si="10">IF(V3="",0,1)</f>
        <v>0</v>
      </c>
      <c r="BY3" s="105"/>
    </row>
    <row r="4" spans="1:77" ht="24.95" customHeight="1" x14ac:dyDescent="0.25">
      <c r="A4" s="106">
        <v>2</v>
      </c>
      <c r="B4" s="107"/>
      <c r="C4" s="39" t="str">
        <f>IF(E3="","",IF(E3=1,0,IF(E3=0,1,IF(E3="+","-",IF(E3="-","+","½")))))</f>
        <v/>
      </c>
      <c r="D4" s="39" t="str">
        <f>IF(F3="","",IF(F3=1,0,IF(F3=0,1,IF(F3="+","-",IF(F3="-","+","½")))))</f>
        <v/>
      </c>
      <c r="E4" s="33"/>
      <c r="F4" s="33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5"/>
      <c r="W4" s="108">
        <f t="shared" ref="W4:W12" si="11">SUM(AJ4:BC4)</f>
        <v>0</v>
      </c>
      <c r="X4" s="40">
        <f>(AJ4+AK4)*$W$3+(AL4+AM4)*0+(AN4+AO4)*$W$5+(AP4+AQ4)*$W$6+(AR4+AS4)*$W$7+(AT4+AU4)*$W$8+(AV4+AW4)*$W$9+(AX4+AY4)*$W$10+(AZ4+BA4)*$W$11+(BB4+BC4)*$W$12</f>
        <v>0</v>
      </c>
      <c r="Y4" s="109">
        <f t="shared" si="0"/>
        <v>1</v>
      </c>
      <c r="Z4" s="103"/>
      <c r="AA4" s="104"/>
      <c r="AB4" s="108">
        <f>SMALL($Y$3:$Y$12,2)</f>
        <v>1</v>
      </c>
      <c r="AC4" s="91" t="str">
        <f>IF(H24=0,"",VLOOKUP(2,$F$23:$G$32,2,FALSE))</f>
        <v/>
      </c>
      <c r="AD4" s="39" t="str">
        <f t="shared" ref="AD4:AD12" si="12">IF(AC4="","",VLOOKUP(AC4,$B$3:$W$12,22,FALSE))</f>
        <v/>
      </c>
      <c r="AE4" s="36" t="str">
        <f t="shared" si="1"/>
        <v/>
      </c>
      <c r="AF4" s="44" t="str">
        <f t="shared" ref="AF4:AF12" si="13">IF(AC4="","",VLOOKUP(AC4,$AF$13:$AJ$22,5,FALSE))</f>
        <v/>
      </c>
      <c r="AG4" s="44" t="str">
        <f t="shared" ref="AG4:AG12" si="14">IF(AC4="","",VLOOKUP(AC4,$AF$13:$AJ$22,2,FALSE))</f>
        <v/>
      </c>
      <c r="AH4" s="44" t="str">
        <f t="shared" ref="AH4:AH12" si="15">IF(AC4="","",VLOOKUP(AC4,$AF$13:$AJ$22,3,FALSE))</f>
        <v/>
      </c>
      <c r="AI4" s="45" t="str">
        <f t="shared" ref="AI4:AI11" si="16">IF(AC4="","",VLOOKUP(AC4,$AF$13:$AJ$22,4,FALSE))</f>
        <v/>
      </c>
      <c r="AJ4" s="29">
        <f t="shared" ref="AJ4:AJ12" si="17">IF(C4=1,1,IF(C4="+",1,IF(C4=0,0,IF(C4="-",0,IF(C4="",0,0.5)))))</f>
        <v>0</v>
      </c>
      <c r="AK4" s="4">
        <f t="shared" ref="AK4:AK12" si="18">IF(D4=1,1,IF(D4="+",1,IF(D4=0,0,IF(D4="-",0,IF(D4="",0,0.5)))))</f>
        <v>0</v>
      </c>
      <c r="AL4" s="4">
        <f t="shared" ref="AL4:AL12" si="19">IF(E4=1,1,IF(E4="+",1,IF(E4=0,0,IF(E4="-",0,IF(E4="",0,0.5)))))</f>
        <v>0</v>
      </c>
      <c r="AM4" s="4">
        <f t="shared" ref="AM4:AM12" si="20">IF(F4=1,1,IF(F4="+",1,IF(F4=0,0,IF(F4="-",0,IF(F4="",0,0.5)))))</f>
        <v>0</v>
      </c>
      <c r="AN4" s="4">
        <f t="shared" ref="AN4:AN12" si="21">IF(G4=1,1,IF(G4="+",1,IF(G4=0,0,IF(G4="-",0,IF(G4="",0,0.5)))))</f>
        <v>0</v>
      </c>
      <c r="AO4" s="4">
        <f t="shared" ref="AO4:AO12" si="22">IF(H4=1,1,IF(H4="+",1,IF(H4=0,0,IF(H4="-",0,IF(H4="",0,0.5)))))</f>
        <v>0</v>
      </c>
      <c r="AP4" s="4">
        <f t="shared" ref="AP4:AP12" si="23">IF(I4=1,1,IF(I4="+",1,IF(I4=0,0,IF(I4="-",0,IF(I4="",0,0.5)))))</f>
        <v>0</v>
      </c>
      <c r="AQ4" s="4">
        <f t="shared" ref="AQ4:AQ12" si="24">IF(J4=1,1,IF(J4="+",1,IF(J4=0,0,IF(J4="-",0,IF(J4="",0,0.5)))))</f>
        <v>0</v>
      </c>
      <c r="AR4" s="4">
        <f t="shared" ref="AR4:AR12" si="25">IF(K4=1,1,IF(K4="+",1,IF(K4=0,0,IF(K4="-",0,IF(K4="",0,0.5)))))</f>
        <v>0</v>
      </c>
      <c r="AS4" s="4">
        <f t="shared" ref="AS4:AS12" si="26">IF(L4=1,1,IF(L4="+",1,IF(L4=0,0,IF(L4="-",0,IF(L4="",0,0.5)))))</f>
        <v>0</v>
      </c>
      <c r="AT4" s="4">
        <f t="shared" ref="AT4:AT12" si="27">IF(M4=1,1,IF(M4="+",1,IF(M4=0,0,IF(M4="-",0,IF(M4="",0,0.5)))))</f>
        <v>0</v>
      </c>
      <c r="AU4" s="4">
        <f t="shared" ref="AU4:AU12" si="28">IF(N4=1,1,IF(N4="+",1,IF(N4=0,0,IF(N4="-",0,IF(N4="",0,0.5)))))</f>
        <v>0</v>
      </c>
      <c r="AV4" s="4">
        <f t="shared" ref="AV4:AV12" si="29">IF(O4=1,1,IF(O4="+",1,IF(O4=0,0,IF(O4="-",0,IF(O4="",0,0.5)))))</f>
        <v>0</v>
      </c>
      <c r="AW4" s="4">
        <f t="shared" ref="AW4:AW12" si="30">IF(P4=1,1,IF(P4="+",1,IF(P4=0,0,IF(P4="-",0,IF(P4="",0,0.5)))))</f>
        <v>0</v>
      </c>
      <c r="AX4" s="4">
        <f t="shared" ref="AX4:AX12" si="31">IF(Q4=1,1,IF(Q4="+",1,IF(Q4=0,0,IF(Q4="-",0,IF(Q4="",0,0.5)))))</f>
        <v>0</v>
      </c>
      <c r="AY4" s="4">
        <f t="shared" ref="AY4:AY12" si="32">IF(R4=1,1,IF(R4="+",1,IF(R4=0,0,IF(R4="-",0,IF(R4="",0,0.5)))))</f>
        <v>0</v>
      </c>
      <c r="AZ4" s="4">
        <f t="shared" ref="AZ4:AZ12" si="33">IF(S4=1,1,IF(S4="+",1,IF(S4=0,0,IF(S4="-",0,IF(S4="",0,0.5)))))</f>
        <v>0</v>
      </c>
      <c r="BA4" s="4">
        <f t="shared" ref="BA4:BA12" si="34">IF(T4=1,1,IF(T4="+",1,IF(T4=0,0,IF(T4="-",0,IF(T4="",0,0.5)))))</f>
        <v>0</v>
      </c>
      <c r="BB4" s="4">
        <f t="shared" ref="BB4:BB12" si="35">IF(U4=1,1,IF(U4="+",1,IF(U4=0,0,IF(U4="-",0,IF(U4="",0,0.5)))))</f>
        <v>0</v>
      </c>
      <c r="BC4" s="4">
        <f t="shared" ref="BC4:BC12" si="36">IF(V4=1,1,IF(V4="+",1,IF(V4=0,0,IF(V4="-",0,IF(V4="",0,0.5)))))</f>
        <v>0</v>
      </c>
      <c r="BD4" s="4"/>
      <c r="BE4" s="4">
        <f t="shared" ref="BE4:BE12" si="37">IF(C4="",0,1)</f>
        <v>0</v>
      </c>
      <c r="BF4" s="4">
        <f t="shared" si="3"/>
        <v>0</v>
      </c>
      <c r="BG4" s="4">
        <f t="shared" si="3"/>
        <v>0</v>
      </c>
      <c r="BH4" s="4">
        <f t="shared" si="3"/>
        <v>0</v>
      </c>
      <c r="BI4" s="4">
        <f t="shared" si="3"/>
        <v>0</v>
      </c>
      <c r="BJ4" s="4">
        <f t="shared" si="3"/>
        <v>0</v>
      </c>
      <c r="BK4" s="4">
        <f t="shared" si="3"/>
        <v>0</v>
      </c>
      <c r="BL4" s="4">
        <f t="shared" si="3"/>
        <v>0</v>
      </c>
      <c r="BM4" s="4">
        <f t="shared" si="3"/>
        <v>0</v>
      </c>
      <c r="BN4" s="4">
        <f t="shared" si="3"/>
        <v>0</v>
      </c>
      <c r="BO4" s="4">
        <f t="shared" si="3"/>
        <v>0</v>
      </c>
      <c r="BP4" s="4">
        <f t="shared" si="3"/>
        <v>0</v>
      </c>
      <c r="BQ4" s="4">
        <f t="shared" si="3"/>
        <v>0</v>
      </c>
      <c r="BR4" s="4">
        <f t="shared" si="4"/>
        <v>0</v>
      </c>
      <c r="BS4" s="4">
        <f t="shared" si="5"/>
        <v>0</v>
      </c>
      <c r="BT4" s="4">
        <f t="shared" si="6"/>
        <v>0</v>
      </c>
      <c r="BU4" s="4">
        <f t="shared" si="7"/>
        <v>0</v>
      </c>
      <c r="BV4" s="4">
        <f t="shared" si="8"/>
        <v>0</v>
      </c>
      <c r="BW4" s="4">
        <f t="shared" si="9"/>
        <v>0</v>
      </c>
      <c r="BX4" s="4">
        <f t="shared" si="10"/>
        <v>0</v>
      </c>
      <c r="BY4" s="105"/>
    </row>
    <row r="5" spans="1:77" ht="24.95" customHeight="1" x14ac:dyDescent="0.25">
      <c r="A5" s="106">
        <v>3</v>
      </c>
      <c r="B5" s="107"/>
      <c r="C5" s="39" t="str">
        <f>IF(G3="","",IF(G3=1,0,IF(G3=0,1,IF(G3="+","-",IF(G3="-","+","½")))))</f>
        <v/>
      </c>
      <c r="D5" s="39" t="str">
        <f>IF(H3="","",IF(H3=1,0,IF(H3=0,1,IF(H3="+","-",IF(H3="-","+","½")))))</f>
        <v/>
      </c>
      <c r="E5" s="39" t="str">
        <f>IF(G4="","",IF(G4=1,0,IF(G4=0,1,IF(G4="+","-",IF(G4="-","+","½")))))</f>
        <v/>
      </c>
      <c r="F5" s="39" t="str">
        <f>IF(H4="","",IF(H4=1,0,IF(H4=0,1,IF(H4="+","-",IF(H4="-","+","½")))))</f>
        <v/>
      </c>
      <c r="G5" s="33"/>
      <c r="H5" s="3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5"/>
      <c r="W5" s="108">
        <f t="shared" si="11"/>
        <v>0</v>
      </c>
      <c r="X5" s="40">
        <f>(AJ5+AK5)*$W$3+(AL5+AM5)*$W$4+(AN5+AO5)*0+(AP5+AQ5)*$W$6+(AR5+AS5)*$W$7+(AT5+AU5)*$W$8+(AV5+AW5)*$W$9+(AX5+AY5)*$W$10+(AZ5+BA5)*$W$11+(BB5+BC5)*$W$12</f>
        <v>0</v>
      </c>
      <c r="Y5" s="109">
        <f t="shared" si="0"/>
        <v>1</v>
      </c>
      <c r="Z5" s="103"/>
      <c r="AA5" s="104"/>
      <c r="AB5" s="108">
        <f>SMALL($Y$3:$Y$12,3)</f>
        <v>1</v>
      </c>
      <c r="AC5" s="91" t="str">
        <f>IF(H25=0,"",VLOOKUP(3,$F$23:$G$32,2,FALSE))</f>
        <v/>
      </c>
      <c r="AD5" s="39" t="str">
        <f t="shared" si="12"/>
        <v/>
      </c>
      <c r="AE5" s="36" t="str">
        <f t="shared" si="1"/>
        <v/>
      </c>
      <c r="AF5" s="44" t="str">
        <f t="shared" si="13"/>
        <v/>
      </c>
      <c r="AG5" s="44" t="str">
        <f t="shared" si="14"/>
        <v/>
      </c>
      <c r="AH5" s="44" t="str">
        <f t="shared" si="15"/>
        <v/>
      </c>
      <c r="AI5" s="45" t="str">
        <f t="shared" si="16"/>
        <v/>
      </c>
      <c r="AJ5" s="29">
        <f t="shared" si="17"/>
        <v>0</v>
      </c>
      <c r="AK5" s="4">
        <f t="shared" si="18"/>
        <v>0</v>
      </c>
      <c r="AL5" s="4">
        <f t="shared" si="19"/>
        <v>0</v>
      </c>
      <c r="AM5" s="4">
        <f t="shared" si="20"/>
        <v>0</v>
      </c>
      <c r="AN5" s="4">
        <f t="shared" si="21"/>
        <v>0</v>
      </c>
      <c r="AO5" s="4">
        <f t="shared" si="22"/>
        <v>0</v>
      </c>
      <c r="AP5" s="4">
        <f t="shared" si="23"/>
        <v>0</v>
      </c>
      <c r="AQ5" s="4">
        <f t="shared" si="24"/>
        <v>0</v>
      </c>
      <c r="AR5" s="4">
        <f t="shared" si="25"/>
        <v>0</v>
      </c>
      <c r="AS5" s="4">
        <f t="shared" si="26"/>
        <v>0</v>
      </c>
      <c r="AT5" s="4">
        <f t="shared" si="27"/>
        <v>0</v>
      </c>
      <c r="AU5" s="4">
        <f t="shared" si="28"/>
        <v>0</v>
      </c>
      <c r="AV5" s="4">
        <f t="shared" si="29"/>
        <v>0</v>
      </c>
      <c r="AW5" s="4">
        <f t="shared" si="30"/>
        <v>0</v>
      </c>
      <c r="AX5" s="4">
        <f t="shared" si="31"/>
        <v>0</v>
      </c>
      <c r="AY5" s="4">
        <f t="shared" si="32"/>
        <v>0</v>
      </c>
      <c r="AZ5" s="4">
        <f t="shared" si="33"/>
        <v>0</v>
      </c>
      <c r="BA5" s="4">
        <f t="shared" si="34"/>
        <v>0</v>
      </c>
      <c r="BB5" s="4">
        <f t="shared" si="35"/>
        <v>0</v>
      </c>
      <c r="BC5" s="4">
        <f t="shared" si="36"/>
        <v>0</v>
      </c>
      <c r="BD5" s="4"/>
      <c r="BE5" s="4">
        <f t="shared" si="37"/>
        <v>0</v>
      </c>
      <c r="BF5" s="4">
        <f t="shared" si="3"/>
        <v>0</v>
      </c>
      <c r="BG5" s="4">
        <f t="shared" si="3"/>
        <v>0</v>
      </c>
      <c r="BH5" s="4">
        <f t="shared" si="3"/>
        <v>0</v>
      </c>
      <c r="BI5" s="4">
        <f t="shared" si="3"/>
        <v>0</v>
      </c>
      <c r="BJ5" s="4">
        <f t="shared" si="3"/>
        <v>0</v>
      </c>
      <c r="BK5" s="4">
        <f t="shared" si="3"/>
        <v>0</v>
      </c>
      <c r="BL5" s="4">
        <f t="shared" si="3"/>
        <v>0</v>
      </c>
      <c r="BM5" s="4">
        <f t="shared" si="3"/>
        <v>0</v>
      </c>
      <c r="BN5" s="4">
        <f t="shared" si="3"/>
        <v>0</v>
      </c>
      <c r="BO5" s="4">
        <f t="shared" si="3"/>
        <v>0</v>
      </c>
      <c r="BP5" s="4">
        <f t="shared" si="3"/>
        <v>0</v>
      </c>
      <c r="BQ5" s="4">
        <f t="shared" si="3"/>
        <v>0</v>
      </c>
      <c r="BR5" s="4">
        <f t="shared" si="4"/>
        <v>0</v>
      </c>
      <c r="BS5" s="4">
        <f t="shared" si="5"/>
        <v>0</v>
      </c>
      <c r="BT5" s="4">
        <f t="shared" si="6"/>
        <v>0</v>
      </c>
      <c r="BU5" s="4">
        <f t="shared" si="7"/>
        <v>0</v>
      </c>
      <c r="BV5" s="4">
        <f t="shared" si="8"/>
        <v>0</v>
      </c>
      <c r="BW5" s="4">
        <f t="shared" si="9"/>
        <v>0</v>
      </c>
      <c r="BX5" s="4">
        <f t="shared" si="10"/>
        <v>0</v>
      </c>
      <c r="BY5" s="105"/>
    </row>
    <row r="6" spans="1:77" ht="24.95" customHeight="1" x14ac:dyDescent="0.25">
      <c r="A6" s="106">
        <v>4</v>
      </c>
      <c r="B6" s="107"/>
      <c r="C6" s="39" t="str">
        <f>IF(I3="","",IF(I3=1,0,IF(I3=0,1,IF(I3="+","-",IF(I3="-","+","½")))))</f>
        <v/>
      </c>
      <c r="D6" s="39" t="str">
        <f>IF(J3="","",IF(J3=1,0,IF(J3=0,1,IF(J3="+","-",IF(J3="-","+","½")))))</f>
        <v/>
      </c>
      <c r="E6" s="39" t="str">
        <f>IF(I4="","",IF(I4=1,0,IF(I4=0,1,IF(I4="+","-",IF(I4="-","+","½")))))</f>
        <v/>
      </c>
      <c r="F6" s="39" t="str">
        <f>IF(J4="","",IF(J4=1,0,IF(J4=0,1,IF(J4="+","-",IF(J4="-","+","½")))))</f>
        <v/>
      </c>
      <c r="G6" s="39" t="str">
        <f>IF(I5="","",IF(I5=1,0,IF(I5=0,1,IF(I5="+","-",IF(I5="-","+","½")))))</f>
        <v/>
      </c>
      <c r="H6" s="39" t="str">
        <f>IF(J5="","",IF(J5=1,0,IF(J5=0,1,IF(J5="+","-",IF(J5="-","+","½")))))</f>
        <v/>
      </c>
      <c r="I6" s="33"/>
      <c r="J6" s="33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5"/>
      <c r="W6" s="108">
        <f t="shared" si="11"/>
        <v>0</v>
      </c>
      <c r="X6" s="40">
        <f>(AJ6+AK6)*$W$3+(AL6+AM6)*$W$4+(AN6+AO6)*$W$5+(AP6+AQ6)*0+(AR6+AS6)*$W$7+(AT6+AU6)*$W$8+(AV6+AW6)*$W$9+(AX6+AY6)*$W$10+(AZ6+BA6)*$W$11+(BB6+BC6)*$W$12</f>
        <v>0</v>
      </c>
      <c r="Y6" s="109">
        <f t="shared" si="0"/>
        <v>1</v>
      </c>
      <c r="Z6" s="103"/>
      <c r="AA6" s="104"/>
      <c r="AB6" s="108">
        <f>SMALL($Y$3:$Y$12,4)</f>
        <v>1</v>
      </c>
      <c r="AC6" s="91" t="str">
        <f>IF(H26=0,"",VLOOKUP(4,$F$23:$G$32,2,FALSE))</f>
        <v/>
      </c>
      <c r="AD6" s="39" t="str">
        <f t="shared" si="12"/>
        <v/>
      </c>
      <c r="AE6" s="36" t="str">
        <f t="shared" si="1"/>
        <v/>
      </c>
      <c r="AF6" s="44" t="str">
        <f t="shared" si="13"/>
        <v/>
      </c>
      <c r="AG6" s="44" t="str">
        <f t="shared" si="14"/>
        <v/>
      </c>
      <c r="AH6" s="44" t="str">
        <f t="shared" si="15"/>
        <v/>
      </c>
      <c r="AI6" s="45" t="str">
        <f t="shared" si="16"/>
        <v/>
      </c>
      <c r="AJ6" s="29">
        <f t="shared" si="17"/>
        <v>0</v>
      </c>
      <c r="AK6" s="4">
        <f t="shared" si="18"/>
        <v>0</v>
      </c>
      <c r="AL6" s="4">
        <f t="shared" si="19"/>
        <v>0</v>
      </c>
      <c r="AM6" s="4">
        <f t="shared" si="20"/>
        <v>0</v>
      </c>
      <c r="AN6" s="4">
        <f t="shared" si="21"/>
        <v>0</v>
      </c>
      <c r="AO6" s="4">
        <f t="shared" si="22"/>
        <v>0</v>
      </c>
      <c r="AP6" s="4">
        <f t="shared" si="23"/>
        <v>0</v>
      </c>
      <c r="AQ6" s="4">
        <f t="shared" si="24"/>
        <v>0</v>
      </c>
      <c r="AR6" s="4">
        <f t="shared" si="25"/>
        <v>0</v>
      </c>
      <c r="AS6" s="4">
        <f t="shared" si="26"/>
        <v>0</v>
      </c>
      <c r="AT6" s="4">
        <f t="shared" si="27"/>
        <v>0</v>
      </c>
      <c r="AU6" s="4">
        <f t="shared" si="28"/>
        <v>0</v>
      </c>
      <c r="AV6" s="4">
        <f t="shared" si="29"/>
        <v>0</v>
      </c>
      <c r="AW6" s="4">
        <f t="shared" si="30"/>
        <v>0</v>
      </c>
      <c r="AX6" s="4">
        <f t="shared" si="31"/>
        <v>0</v>
      </c>
      <c r="AY6" s="4">
        <f t="shared" si="32"/>
        <v>0</v>
      </c>
      <c r="AZ6" s="4">
        <f t="shared" si="33"/>
        <v>0</v>
      </c>
      <c r="BA6" s="4">
        <f t="shared" si="34"/>
        <v>0</v>
      </c>
      <c r="BB6" s="4">
        <f t="shared" si="35"/>
        <v>0</v>
      </c>
      <c r="BC6" s="4">
        <f t="shared" si="36"/>
        <v>0</v>
      </c>
      <c r="BD6" s="4"/>
      <c r="BE6" s="4">
        <f t="shared" si="37"/>
        <v>0</v>
      </c>
      <c r="BF6" s="4">
        <f t="shared" si="3"/>
        <v>0</v>
      </c>
      <c r="BG6" s="4">
        <f t="shared" si="3"/>
        <v>0</v>
      </c>
      <c r="BH6" s="4">
        <f t="shared" si="3"/>
        <v>0</v>
      </c>
      <c r="BI6" s="4">
        <f t="shared" si="3"/>
        <v>0</v>
      </c>
      <c r="BJ6" s="4">
        <f t="shared" si="3"/>
        <v>0</v>
      </c>
      <c r="BK6" s="4">
        <f t="shared" si="3"/>
        <v>0</v>
      </c>
      <c r="BL6" s="4">
        <f t="shared" si="3"/>
        <v>0</v>
      </c>
      <c r="BM6" s="4">
        <f t="shared" si="3"/>
        <v>0</v>
      </c>
      <c r="BN6" s="4">
        <f t="shared" si="3"/>
        <v>0</v>
      </c>
      <c r="BO6" s="4">
        <f t="shared" si="3"/>
        <v>0</v>
      </c>
      <c r="BP6" s="4">
        <f t="shared" si="3"/>
        <v>0</v>
      </c>
      <c r="BQ6" s="4">
        <f t="shared" si="3"/>
        <v>0</v>
      </c>
      <c r="BR6" s="4">
        <f t="shared" si="4"/>
        <v>0</v>
      </c>
      <c r="BS6" s="4">
        <f t="shared" si="5"/>
        <v>0</v>
      </c>
      <c r="BT6" s="4">
        <f t="shared" si="6"/>
        <v>0</v>
      </c>
      <c r="BU6" s="4">
        <f t="shared" si="7"/>
        <v>0</v>
      </c>
      <c r="BV6" s="4">
        <f t="shared" si="8"/>
        <v>0</v>
      </c>
      <c r="BW6" s="4">
        <f t="shared" si="9"/>
        <v>0</v>
      </c>
      <c r="BX6" s="4">
        <f t="shared" si="10"/>
        <v>0</v>
      </c>
      <c r="BY6" s="105"/>
    </row>
    <row r="7" spans="1:77" ht="24.95" customHeight="1" x14ac:dyDescent="0.25">
      <c r="A7" s="106">
        <v>5</v>
      </c>
      <c r="B7" s="107"/>
      <c r="C7" s="39" t="str">
        <f>IF(K3="","",IF(K3=1,0,IF(K3=0,1,IF(K3="+","-",IF(K3="-","+","½")))))</f>
        <v/>
      </c>
      <c r="D7" s="39" t="str">
        <f>IF(L3="","",IF(L3=1,0,IF(L3=0,1,IF(L3="+","-",IF(L3="-","+","½")))))</f>
        <v/>
      </c>
      <c r="E7" s="39" t="str">
        <f>IF(K4="","",IF(K4=1,0,IF(K4=0,1,IF(K4="+","-",IF(K4="-","+","½")))))</f>
        <v/>
      </c>
      <c r="F7" s="39" t="str">
        <f>IF(L4="","",IF(L4=1,0,IF(L4=0,1,IF(L4="+","-",IF(L4="-","+","½")))))</f>
        <v/>
      </c>
      <c r="G7" s="39" t="str">
        <f>IF(K5="","",IF(K5=1,0,IF(K5=0,1,IF(K5="+","-",IF(K5="-","+","½")))))</f>
        <v/>
      </c>
      <c r="H7" s="39" t="str">
        <f>IF(L5="","",IF(L5=1,0,IF(L5=0,1,IF(L5="+","-",IF(L5="-","+","½")))))</f>
        <v/>
      </c>
      <c r="I7" s="39" t="str">
        <f>IF(K6="","",IF(K6=1,0,IF(K6=0,1,IF(K6="+","-",IF(K6="-","+","½")))))</f>
        <v/>
      </c>
      <c r="J7" s="39" t="str">
        <f>IF(L6="","",IF(L6=1,0,IF(L6=0,1,IF(L6="+","-",IF(L6="-","+","½")))))</f>
        <v/>
      </c>
      <c r="K7" s="33"/>
      <c r="L7" s="33"/>
      <c r="M7" s="34"/>
      <c r="N7" s="34"/>
      <c r="O7" s="34"/>
      <c r="P7" s="34"/>
      <c r="Q7" s="34"/>
      <c r="R7" s="34"/>
      <c r="S7" s="34"/>
      <c r="T7" s="34"/>
      <c r="U7" s="34"/>
      <c r="V7" s="35"/>
      <c r="W7" s="108">
        <f t="shared" si="11"/>
        <v>0</v>
      </c>
      <c r="X7" s="40">
        <f>(AJ7+AK7)*$W$3+(AL7+AM7)*$W$4+(AN7+AO7)*$W$5+(AP7+AQ7)*$W$6+(AR7+AS7)*0+(AT7+AU7)*$W$8+(AV7+AW7)*$W$9+(AX7+AY7)*$W$10+(AZ7+BA7)*$W$11+(BB7+BC7)*$W$12</f>
        <v>0</v>
      </c>
      <c r="Y7" s="109">
        <f t="shared" si="0"/>
        <v>1</v>
      </c>
      <c r="Z7" s="103"/>
      <c r="AA7" s="104"/>
      <c r="AB7" s="108">
        <f>SMALL($Y$3:$Y$12,5)</f>
        <v>1</v>
      </c>
      <c r="AC7" s="91" t="str">
        <f>IF(H27=0,"",VLOOKUP(5,$F$23:$G$32,2,FALSE))</f>
        <v/>
      </c>
      <c r="AD7" s="39" t="str">
        <f t="shared" si="12"/>
        <v/>
      </c>
      <c r="AE7" s="36" t="str">
        <f t="shared" si="1"/>
        <v/>
      </c>
      <c r="AF7" s="44" t="str">
        <f t="shared" si="13"/>
        <v/>
      </c>
      <c r="AG7" s="44" t="str">
        <f t="shared" si="14"/>
        <v/>
      </c>
      <c r="AH7" s="44" t="str">
        <f t="shared" si="15"/>
        <v/>
      </c>
      <c r="AI7" s="45" t="str">
        <f t="shared" si="16"/>
        <v/>
      </c>
      <c r="AJ7" s="29">
        <f t="shared" si="17"/>
        <v>0</v>
      </c>
      <c r="AK7" s="4">
        <f t="shared" si="18"/>
        <v>0</v>
      </c>
      <c r="AL7" s="4">
        <f t="shared" si="19"/>
        <v>0</v>
      </c>
      <c r="AM7" s="4">
        <f t="shared" si="20"/>
        <v>0</v>
      </c>
      <c r="AN7" s="4">
        <f t="shared" si="21"/>
        <v>0</v>
      </c>
      <c r="AO7" s="4">
        <f t="shared" si="22"/>
        <v>0</v>
      </c>
      <c r="AP7" s="4">
        <f t="shared" si="23"/>
        <v>0</v>
      </c>
      <c r="AQ7" s="4">
        <f t="shared" si="24"/>
        <v>0</v>
      </c>
      <c r="AR7" s="4">
        <f t="shared" si="25"/>
        <v>0</v>
      </c>
      <c r="AS7" s="4">
        <f t="shared" si="26"/>
        <v>0</v>
      </c>
      <c r="AT7" s="4">
        <f t="shared" si="27"/>
        <v>0</v>
      </c>
      <c r="AU7" s="4">
        <f t="shared" si="28"/>
        <v>0</v>
      </c>
      <c r="AV7" s="4">
        <f t="shared" si="29"/>
        <v>0</v>
      </c>
      <c r="AW7" s="4">
        <f t="shared" si="30"/>
        <v>0</v>
      </c>
      <c r="AX7" s="4">
        <f t="shared" si="31"/>
        <v>0</v>
      </c>
      <c r="AY7" s="4">
        <f t="shared" si="32"/>
        <v>0</v>
      </c>
      <c r="AZ7" s="4">
        <f t="shared" si="33"/>
        <v>0</v>
      </c>
      <c r="BA7" s="4">
        <f t="shared" si="34"/>
        <v>0</v>
      </c>
      <c r="BB7" s="4">
        <f t="shared" si="35"/>
        <v>0</v>
      </c>
      <c r="BC7" s="4">
        <f t="shared" si="36"/>
        <v>0</v>
      </c>
      <c r="BD7" s="4"/>
      <c r="BE7" s="4">
        <f t="shared" si="37"/>
        <v>0</v>
      </c>
      <c r="BF7" s="4">
        <f t="shared" si="3"/>
        <v>0</v>
      </c>
      <c r="BG7" s="4">
        <f t="shared" si="3"/>
        <v>0</v>
      </c>
      <c r="BH7" s="4">
        <f t="shared" si="3"/>
        <v>0</v>
      </c>
      <c r="BI7" s="4">
        <f t="shared" si="3"/>
        <v>0</v>
      </c>
      <c r="BJ7" s="4">
        <f t="shared" si="3"/>
        <v>0</v>
      </c>
      <c r="BK7" s="4">
        <f t="shared" si="3"/>
        <v>0</v>
      </c>
      <c r="BL7" s="4">
        <f t="shared" si="3"/>
        <v>0</v>
      </c>
      <c r="BM7" s="4">
        <f t="shared" si="3"/>
        <v>0</v>
      </c>
      <c r="BN7" s="4">
        <f t="shared" si="3"/>
        <v>0</v>
      </c>
      <c r="BO7" s="4">
        <f t="shared" si="3"/>
        <v>0</v>
      </c>
      <c r="BP7" s="4">
        <f t="shared" si="3"/>
        <v>0</v>
      </c>
      <c r="BQ7" s="4">
        <f t="shared" si="3"/>
        <v>0</v>
      </c>
      <c r="BR7" s="4">
        <f t="shared" si="4"/>
        <v>0</v>
      </c>
      <c r="BS7" s="4">
        <f t="shared" si="5"/>
        <v>0</v>
      </c>
      <c r="BT7" s="4">
        <f t="shared" si="6"/>
        <v>0</v>
      </c>
      <c r="BU7" s="4">
        <f t="shared" si="7"/>
        <v>0</v>
      </c>
      <c r="BV7" s="4">
        <f t="shared" si="8"/>
        <v>0</v>
      </c>
      <c r="BW7" s="4">
        <f t="shared" si="9"/>
        <v>0</v>
      </c>
      <c r="BX7" s="4">
        <f t="shared" si="10"/>
        <v>0</v>
      </c>
      <c r="BY7" s="105"/>
    </row>
    <row r="8" spans="1:77" ht="24.95" customHeight="1" x14ac:dyDescent="0.25">
      <c r="A8" s="106">
        <v>6</v>
      </c>
      <c r="B8" s="107"/>
      <c r="C8" s="39" t="str">
        <f>IF(M3="","",IF(M3=1,0,IF(M3=0,1,IF(M3="+","-",IF(M3="-","+","½")))))</f>
        <v/>
      </c>
      <c r="D8" s="39" t="str">
        <f>IF(N3="","",IF(N3=1,0,IF(N3=0,1,IF(N3="+","-",IF(N3="-","+","½")))))</f>
        <v/>
      </c>
      <c r="E8" s="39" t="str">
        <f>IF(M4="","",IF(M4=1,0,IF(M4=0,1,IF(M4="+","-",IF(M4="-","+","½")))))</f>
        <v/>
      </c>
      <c r="F8" s="39" t="str">
        <f>IF(N4="","",IF(N4=1,0,IF(N4=0,1,IF(N4="+","-",IF(N4="-","+","½")))))</f>
        <v/>
      </c>
      <c r="G8" s="39" t="str">
        <f>IF(M5="","",IF(M5=1,0,IF(M5=0,1,IF(M5="+","-",IF(M5="-","+","½")))))</f>
        <v/>
      </c>
      <c r="H8" s="39" t="str">
        <f>IF(N5="","",IF(N5=1,0,IF(N5=0,1,IF(N5="+","-",IF(N5="-","+","½")))))</f>
        <v/>
      </c>
      <c r="I8" s="39" t="str">
        <f>IF(M6="","",IF(M6=1,0,IF(M6=0,1,IF(M6="+","-",IF(M6="-","+","½")))))</f>
        <v/>
      </c>
      <c r="J8" s="39" t="str">
        <f>IF(N6="","",IF(N6=1,0,IF(N6=0,1,IF(N6="+","-",IF(N6="-","+","½")))))</f>
        <v/>
      </c>
      <c r="K8" s="39" t="str">
        <f>IF(M7="","",IF(M7=1,0,IF(M7=0,1,IF(M7="+","-",IF(M7="-","+","½")))))</f>
        <v/>
      </c>
      <c r="L8" s="39" t="str">
        <f>IF(N7="","",IF(N7=1,0,IF(N7=0,1,IF(N7="+","-",IF(N7="-","+","½")))))</f>
        <v/>
      </c>
      <c r="M8" s="33"/>
      <c r="N8" s="33"/>
      <c r="O8" s="34"/>
      <c r="P8" s="34"/>
      <c r="Q8" s="34"/>
      <c r="R8" s="34"/>
      <c r="S8" s="34"/>
      <c r="T8" s="34"/>
      <c r="U8" s="34"/>
      <c r="V8" s="35"/>
      <c r="W8" s="108">
        <f t="shared" si="11"/>
        <v>0</v>
      </c>
      <c r="X8" s="40">
        <f>(AJ8+AK8)*$W$3+(AL8+AM8)*$W$4+(AN8+AO8)*$W$5+(AP8+AQ8)*$W$6+(AR8+AS8)*$W$7+(AT8+AU8)*0+(AV8+AW8)*$W$9+(AX8+AY8)*$W$10+(AZ8+BA8)*$W$11+(BB8+BC8)*$W$12</f>
        <v>0</v>
      </c>
      <c r="Y8" s="109">
        <f t="shared" si="0"/>
        <v>1</v>
      </c>
      <c r="Z8" s="103"/>
      <c r="AA8" s="104"/>
      <c r="AB8" s="108">
        <f>SMALL($Y$3:$Y$12,6)</f>
        <v>1</v>
      </c>
      <c r="AC8" s="91" t="str">
        <f>IF(H28=0,"",VLOOKUP(6,$F$23:$G$32,2,FALSE))</f>
        <v/>
      </c>
      <c r="AD8" s="39" t="str">
        <f t="shared" si="12"/>
        <v/>
      </c>
      <c r="AE8" s="36" t="str">
        <f t="shared" si="1"/>
        <v/>
      </c>
      <c r="AF8" s="44" t="str">
        <f t="shared" si="13"/>
        <v/>
      </c>
      <c r="AG8" s="44" t="str">
        <f t="shared" si="14"/>
        <v/>
      </c>
      <c r="AH8" s="44" t="str">
        <f t="shared" si="15"/>
        <v/>
      </c>
      <c r="AI8" s="45" t="str">
        <f t="shared" si="16"/>
        <v/>
      </c>
      <c r="AJ8" s="29">
        <f t="shared" si="17"/>
        <v>0</v>
      </c>
      <c r="AK8" s="4">
        <f t="shared" si="18"/>
        <v>0</v>
      </c>
      <c r="AL8" s="4">
        <f t="shared" si="19"/>
        <v>0</v>
      </c>
      <c r="AM8" s="4">
        <f t="shared" si="20"/>
        <v>0</v>
      </c>
      <c r="AN8" s="4">
        <f t="shared" si="21"/>
        <v>0</v>
      </c>
      <c r="AO8" s="4">
        <f t="shared" si="22"/>
        <v>0</v>
      </c>
      <c r="AP8" s="4">
        <f t="shared" si="23"/>
        <v>0</v>
      </c>
      <c r="AQ8" s="4">
        <f t="shared" si="24"/>
        <v>0</v>
      </c>
      <c r="AR8" s="4">
        <f t="shared" si="25"/>
        <v>0</v>
      </c>
      <c r="AS8" s="4">
        <f t="shared" si="26"/>
        <v>0</v>
      </c>
      <c r="AT8" s="4">
        <f t="shared" si="27"/>
        <v>0</v>
      </c>
      <c r="AU8" s="4">
        <f t="shared" si="28"/>
        <v>0</v>
      </c>
      <c r="AV8" s="4">
        <f t="shared" si="29"/>
        <v>0</v>
      </c>
      <c r="AW8" s="4">
        <f t="shared" si="30"/>
        <v>0</v>
      </c>
      <c r="AX8" s="4">
        <f t="shared" si="31"/>
        <v>0</v>
      </c>
      <c r="AY8" s="4">
        <f t="shared" si="32"/>
        <v>0</v>
      </c>
      <c r="AZ8" s="4">
        <f t="shared" si="33"/>
        <v>0</v>
      </c>
      <c r="BA8" s="4">
        <f t="shared" si="34"/>
        <v>0</v>
      </c>
      <c r="BB8" s="4">
        <f t="shared" si="35"/>
        <v>0</v>
      </c>
      <c r="BC8" s="4">
        <f t="shared" si="36"/>
        <v>0</v>
      </c>
      <c r="BD8" s="4"/>
      <c r="BE8" s="4">
        <f t="shared" si="37"/>
        <v>0</v>
      </c>
      <c r="BF8" s="4">
        <f t="shared" si="3"/>
        <v>0</v>
      </c>
      <c r="BG8" s="4">
        <f t="shared" si="3"/>
        <v>0</v>
      </c>
      <c r="BH8" s="4">
        <f t="shared" si="3"/>
        <v>0</v>
      </c>
      <c r="BI8" s="4">
        <f t="shared" si="3"/>
        <v>0</v>
      </c>
      <c r="BJ8" s="4">
        <f t="shared" si="3"/>
        <v>0</v>
      </c>
      <c r="BK8" s="4">
        <f t="shared" si="3"/>
        <v>0</v>
      </c>
      <c r="BL8" s="4">
        <f t="shared" si="3"/>
        <v>0</v>
      </c>
      <c r="BM8" s="4">
        <f t="shared" si="3"/>
        <v>0</v>
      </c>
      <c r="BN8" s="4">
        <f t="shared" si="3"/>
        <v>0</v>
      </c>
      <c r="BO8" s="4">
        <f t="shared" si="3"/>
        <v>0</v>
      </c>
      <c r="BP8" s="4">
        <f t="shared" si="3"/>
        <v>0</v>
      </c>
      <c r="BQ8" s="4">
        <f t="shared" si="3"/>
        <v>0</v>
      </c>
      <c r="BR8" s="4">
        <f t="shared" si="4"/>
        <v>0</v>
      </c>
      <c r="BS8" s="4">
        <f t="shared" si="5"/>
        <v>0</v>
      </c>
      <c r="BT8" s="4">
        <f t="shared" si="6"/>
        <v>0</v>
      </c>
      <c r="BU8" s="4">
        <f t="shared" si="7"/>
        <v>0</v>
      </c>
      <c r="BV8" s="4">
        <f t="shared" si="8"/>
        <v>0</v>
      </c>
      <c r="BW8" s="4">
        <f t="shared" si="9"/>
        <v>0</v>
      </c>
      <c r="BX8" s="4">
        <f t="shared" si="10"/>
        <v>0</v>
      </c>
      <c r="BY8" s="105"/>
    </row>
    <row r="9" spans="1:77" ht="24.95" customHeight="1" x14ac:dyDescent="0.25">
      <c r="A9" s="106">
        <v>7</v>
      </c>
      <c r="B9" s="107"/>
      <c r="C9" s="39" t="str">
        <f>IF(O3="","",IF(O3=1,0,IF(O3=0,1,IF(O3="+","-",IF(O3="-","+","½")))))</f>
        <v/>
      </c>
      <c r="D9" s="39" t="str">
        <f>IF(P3="","",IF(P3=1,0,IF(P3=0,1,IF(P3="+","-",IF(P3="-","+","½")))))</f>
        <v/>
      </c>
      <c r="E9" s="39" t="str">
        <f>IF(O4="","",IF(O4=1,0,IF(O4=0,1,IF(O4="+","-",IF(O4="-","+","½")))))</f>
        <v/>
      </c>
      <c r="F9" s="39" t="str">
        <f>IF(P4="","",IF(P4=1,0,IF(P4=0,1,IF(P4="+","-",IF(P4="-","+","½")))))</f>
        <v/>
      </c>
      <c r="G9" s="39" t="str">
        <f>IF(O5="","",IF(O5=1,0,IF(O5=0,1,IF(O5="+","-",IF(O5="-","+","½")))))</f>
        <v/>
      </c>
      <c r="H9" s="39" t="str">
        <f>IF(P5="","",IF(P5=1,0,IF(P5=0,1,IF(P5="+","-",IF(P5="-","+","½")))))</f>
        <v/>
      </c>
      <c r="I9" s="39" t="str">
        <f>IF(O6="","",IF(O6=1,0,IF(O6=0,1,IF(O6="+","-",IF(O6="-","+","½")))))</f>
        <v/>
      </c>
      <c r="J9" s="39" t="str">
        <f>IF(P6="","",IF(P6=1,0,IF(P6=0,1,IF(P6="+","-",IF(P6="-","+","½")))))</f>
        <v/>
      </c>
      <c r="K9" s="39" t="str">
        <f>IF(O7="","",IF(O7=1,0,IF(O7=0,1,IF(O7="+","-",IF(O7="-","+","½")))))</f>
        <v/>
      </c>
      <c r="L9" s="39" t="str">
        <f>IF(P7="","",IF(P7=1,0,IF(P7=0,1,IF(P7="+","-",IF(P7="-","+","½")))))</f>
        <v/>
      </c>
      <c r="M9" s="39" t="str">
        <f>IF(O8="","",IF(O8=1,0,IF(O8=0,1,IF(O8="+","-",IF(O8="-","+","½")))))</f>
        <v/>
      </c>
      <c r="N9" s="39" t="str">
        <f>IF(P8="","",IF(P8=1,0,IF(P8=0,1,IF(P8="+","-",IF(P8="-","+","½")))))</f>
        <v/>
      </c>
      <c r="O9" s="33"/>
      <c r="P9" s="33"/>
      <c r="Q9" s="34"/>
      <c r="R9" s="34"/>
      <c r="S9" s="34"/>
      <c r="T9" s="34"/>
      <c r="U9" s="34"/>
      <c r="V9" s="35"/>
      <c r="W9" s="108">
        <f t="shared" si="11"/>
        <v>0</v>
      </c>
      <c r="X9" s="40">
        <f>(AJ9+AK9)*$W$3+(AL9+AM9)*$W$4+(AN9+AO9)*$W$5+(AP9+AQ9)*$W$6+(AR9+AS9)*$W$7+(AT9+AU9)*$W$8+(AV9+AW9)*0+(AX9+AY9)*$W$10+(AZ9+BA9)*$W$11+(BB9+BC9)*$W$12</f>
        <v>0</v>
      </c>
      <c r="Y9" s="109">
        <f t="shared" si="0"/>
        <v>1</v>
      </c>
      <c r="Z9" s="103"/>
      <c r="AA9" s="104"/>
      <c r="AB9" s="108">
        <f>SMALL($Y$3:$Y$12,7)</f>
        <v>1</v>
      </c>
      <c r="AC9" s="91" t="str">
        <f>IF(H29=0,"",VLOOKUP(7,$F$23:$G$32,2,FALSE))</f>
        <v/>
      </c>
      <c r="AD9" s="39" t="str">
        <f t="shared" si="12"/>
        <v/>
      </c>
      <c r="AE9" s="36" t="str">
        <f t="shared" si="1"/>
        <v/>
      </c>
      <c r="AF9" s="44" t="str">
        <f t="shared" si="13"/>
        <v/>
      </c>
      <c r="AG9" s="44" t="str">
        <f t="shared" si="14"/>
        <v/>
      </c>
      <c r="AH9" s="44" t="str">
        <f t="shared" si="15"/>
        <v/>
      </c>
      <c r="AI9" s="45" t="str">
        <f t="shared" si="16"/>
        <v/>
      </c>
      <c r="AJ9" s="29">
        <f t="shared" si="17"/>
        <v>0</v>
      </c>
      <c r="AK9" s="4">
        <f t="shared" si="18"/>
        <v>0</v>
      </c>
      <c r="AL9" s="4">
        <f t="shared" si="19"/>
        <v>0</v>
      </c>
      <c r="AM9" s="4">
        <f t="shared" si="20"/>
        <v>0</v>
      </c>
      <c r="AN9" s="4">
        <f t="shared" si="21"/>
        <v>0</v>
      </c>
      <c r="AO9" s="4">
        <f t="shared" si="22"/>
        <v>0</v>
      </c>
      <c r="AP9" s="4">
        <f t="shared" si="23"/>
        <v>0</v>
      </c>
      <c r="AQ9" s="4">
        <f t="shared" si="24"/>
        <v>0</v>
      </c>
      <c r="AR9" s="4">
        <f t="shared" si="25"/>
        <v>0</v>
      </c>
      <c r="AS9" s="4">
        <f t="shared" si="26"/>
        <v>0</v>
      </c>
      <c r="AT9" s="4">
        <f t="shared" si="27"/>
        <v>0</v>
      </c>
      <c r="AU9" s="4">
        <f t="shared" si="28"/>
        <v>0</v>
      </c>
      <c r="AV9" s="4">
        <f t="shared" si="29"/>
        <v>0</v>
      </c>
      <c r="AW9" s="4">
        <f t="shared" si="30"/>
        <v>0</v>
      </c>
      <c r="AX9" s="4">
        <f t="shared" si="31"/>
        <v>0</v>
      </c>
      <c r="AY9" s="4">
        <f t="shared" si="32"/>
        <v>0</v>
      </c>
      <c r="AZ9" s="4">
        <f t="shared" si="33"/>
        <v>0</v>
      </c>
      <c r="BA9" s="4">
        <f t="shared" si="34"/>
        <v>0</v>
      </c>
      <c r="BB9" s="4">
        <f t="shared" si="35"/>
        <v>0</v>
      </c>
      <c r="BC9" s="4">
        <f t="shared" si="36"/>
        <v>0</v>
      </c>
      <c r="BD9" s="4"/>
      <c r="BE9" s="4">
        <f t="shared" si="37"/>
        <v>0</v>
      </c>
      <c r="BF9" s="4">
        <f t="shared" si="3"/>
        <v>0</v>
      </c>
      <c r="BG9" s="4">
        <f t="shared" si="3"/>
        <v>0</v>
      </c>
      <c r="BH9" s="4">
        <f t="shared" si="3"/>
        <v>0</v>
      </c>
      <c r="BI9" s="4">
        <f t="shared" si="3"/>
        <v>0</v>
      </c>
      <c r="BJ9" s="4">
        <f t="shared" si="3"/>
        <v>0</v>
      </c>
      <c r="BK9" s="4">
        <f t="shared" si="3"/>
        <v>0</v>
      </c>
      <c r="BL9" s="4">
        <f t="shared" si="3"/>
        <v>0</v>
      </c>
      <c r="BM9" s="4">
        <f t="shared" si="3"/>
        <v>0</v>
      </c>
      <c r="BN9" s="4">
        <f t="shared" si="3"/>
        <v>0</v>
      </c>
      <c r="BO9" s="4">
        <f t="shared" si="3"/>
        <v>0</v>
      </c>
      <c r="BP9" s="4">
        <f t="shared" si="3"/>
        <v>0</v>
      </c>
      <c r="BQ9" s="4">
        <f t="shared" si="3"/>
        <v>0</v>
      </c>
      <c r="BR9" s="4">
        <f t="shared" si="4"/>
        <v>0</v>
      </c>
      <c r="BS9" s="4">
        <f t="shared" si="5"/>
        <v>0</v>
      </c>
      <c r="BT9" s="4">
        <f t="shared" si="6"/>
        <v>0</v>
      </c>
      <c r="BU9" s="4">
        <f t="shared" si="7"/>
        <v>0</v>
      </c>
      <c r="BV9" s="4">
        <f t="shared" si="8"/>
        <v>0</v>
      </c>
      <c r="BW9" s="4">
        <f t="shared" si="9"/>
        <v>0</v>
      </c>
      <c r="BX9" s="4">
        <f t="shared" si="10"/>
        <v>0</v>
      </c>
      <c r="BY9" s="105"/>
    </row>
    <row r="10" spans="1:77" ht="24.95" customHeight="1" x14ac:dyDescent="0.25">
      <c r="A10" s="106">
        <v>8</v>
      </c>
      <c r="B10" s="107"/>
      <c r="C10" s="39" t="str">
        <f>IF(Q3="","",IF(Q3=1,0,IF(I7=0,1,IF(Q3="+","-",IF(Q3="-","+","½")))))</f>
        <v/>
      </c>
      <c r="D10" s="39" t="str">
        <f>IF(R3="","",IF(R3=1,0,IF(R3=0,1,IF(R3="+","-",IF(R3="-","+","½")))))</f>
        <v/>
      </c>
      <c r="E10" s="39" t="str">
        <f>IF(Q4="","",IF(Q4=1,0,IF(Q4=0,1,IF(Q4="+","-",IF(Q4="-","+","½")))))</f>
        <v/>
      </c>
      <c r="F10" s="39" t="str">
        <f>IF(R4="","",IF(R4=1,0,IF(R4=0,1,IF(R4="+","-",IF(R4="-","+","½")))))</f>
        <v/>
      </c>
      <c r="G10" s="39" t="str">
        <f>IF(Q5="","",IF(Q5=1,0,IF(Q5=0,1,IF(Q5="+","-",IF(Q5="-","+","½")))))</f>
        <v/>
      </c>
      <c r="H10" s="39" t="str">
        <f>IF(R5="","",IF(R5=1,0,IF(R5=0,1,IF(R5="+","-",IF(R5="-","+","½")))))</f>
        <v/>
      </c>
      <c r="I10" s="39" t="str">
        <f>IF(Q6="","",IF(Q6=1,0,IF(Q6=0,1,IF(Q6="+","-",IF(Q6="-","+","½")))))</f>
        <v/>
      </c>
      <c r="J10" s="39" t="str">
        <f>IF(R6="","",IF(R6=1,0,IF(R6=0,1,IF(R6="+","-",IF(R6="-","+","½")))))</f>
        <v/>
      </c>
      <c r="K10" s="39" t="str">
        <f>IF(Q7="","",IF(Q7=1,0,IF(Q7=0,1,IF(Q7="+","-",IF(Q7="-","+","½")))))</f>
        <v/>
      </c>
      <c r="L10" s="39" t="str">
        <f>IF(R7="","",IF(R7=1,0,IF(R7=0,1,IF(R7="+","-",IF(R7="-","+","½")))))</f>
        <v/>
      </c>
      <c r="M10" s="39" t="str">
        <f>IF(Q8="","",IF(Q8=1,0,IF(Q8=0,1,IF(Q8="+","-",IF(Q8="-","+","½")))))</f>
        <v/>
      </c>
      <c r="N10" s="39" t="str">
        <f>IF(R8="","",IF(R8=1,0,IF(R8=0,1,IF(R8="+","-",IF(R8="-","+","½")))))</f>
        <v/>
      </c>
      <c r="O10" s="39" t="str">
        <f>IF(Q9="","",IF(Q9=1,0,IF(Q9=0,1,IF(Q9="+","-",IF(Q9="-","+","½")))))</f>
        <v/>
      </c>
      <c r="P10" s="39" t="str">
        <f>IF(R9="","",IF(R9=1,0,IF(R9=0,1,IF(R9="+","-",IF(R9="-","+","½")))))</f>
        <v/>
      </c>
      <c r="Q10" s="33"/>
      <c r="R10" s="33"/>
      <c r="S10" s="34"/>
      <c r="T10" s="34"/>
      <c r="U10" s="34"/>
      <c r="V10" s="35"/>
      <c r="W10" s="108">
        <f t="shared" si="11"/>
        <v>0</v>
      </c>
      <c r="X10" s="40">
        <f>(AJ10+AK10)*$W$3+(AL10+AM10)*$W$4+(AN10+AO10)*$W$5+(AP10+AQ10)*$W$6+(AR10+AS10)*$W$7+(AT10+AU10)*$W$8+(AV10+AW10)*$W$9+(AX10+AY10)*0+(AZ10+BA10)*$W$11+(BB10+BC10)*$W$12</f>
        <v>0</v>
      </c>
      <c r="Y10" s="109">
        <f t="shared" si="0"/>
        <v>1</v>
      </c>
      <c r="Z10" s="103"/>
      <c r="AA10" s="104"/>
      <c r="AB10" s="108">
        <f>SMALL($Y$3:$Y$12,8)</f>
        <v>1</v>
      </c>
      <c r="AC10" s="91" t="str">
        <f>IF(H30=0,"",VLOOKUP(8,$F$23:$G$32,2,FALSE))</f>
        <v/>
      </c>
      <c r="AD10" s="39" t="str">
        <f t="shared" si="12"/>
        <v/>
      </c>
      <c r="AE10" s="36" t="str">
        <f t="shared" si="1"/>
        <v/>
      </c>
      <c r="AF10" s="44" t="str">
        <f t="shared" si="13"/>
        <v/>
      </c>
      <c r="AG10" s="44" t="str">
        <f t="shared" si="14"/>
        <v/>
      </c>
      <c r="AH10" s="44" t="str">
        <f t="shared" si="15"/>
        <v/>
      </c>
      <c r="AI10" s="45" t="str">
        <f t="shared" si="16"/>
        <v/>
      </c>
      <c r="AJ10" s="29">
        <f t="shared" si="17"/>
        <v>0</v>
      </c>
      <c r="AK10" s="4">
        <f t="shared" si="18"/>
        <v>0</v>
      </c>
      <c r="AL10" s="4">
        <f t="shared" si="19"/>
        <v>0</v>
      </c>
      <c r="AM10" s="4">
        <f t="shared" si="20"/>
        <v>0</v>
      </c>
      <c r="AN10" s="4">
        <f t="shared" si="21"/>
        <v>0</v>
      </c>
      <c r="AO10" s="4">
        <f t="shared" si="22"/>
        <v>0</v>
      </c>
      <c r="AP10" s="4">
        <f t="shared" si="23"/>
        <v>0</v>
      </c>
      <c r="AQ10" s="4">
        <f t="shared" si="24"/>
        <v>0</v>
      </c>
      <c r="AR10" s="4">
        <f t="shared" si="25"/>
        <v>0</v>
      </c>
      <c r="AS10" s="4">
        <f t="shared" si="26"/>
        <v>0</v>
      </c>
      <c r="AT10" s="4">
        <f t="shared" si="27"/>
        <v>0</v>
      </c>
      <c r="AU10" s="4">
        <f t="shared" si="28"/>
        <v>0</v>
      </c>
      <c r="AV10" s="4">
        <f t="shared" si="29"/>
        <v>0</v>
      </c>
      <c r="AW10" s="4">
        <f t="shared" si="30"/>
        <v>0</v>
      </c>
      <c r="AX10" s="4">
        <f t="shared" si="31"/>
        <v>0</v>
      </c>
      <c r="AY10" s="4">
        <f t="shared" si="32"/>
        <v>0</v>
      </c>
      <c r="AZ10" s="4">
        <f t="shared" si="33"/>
        <v>0</v>
      </c>
      <c r="BA10" s="4">
        <f t="shared" si="34"/>
        <v>0</v>
      </c>
      <c r="BB10" s="4">
        <f t="shared" si="35"/>
        <v>0</v>
      </c>
      <c r="BC10" s="4">
        <f t="shared" si="36"/>
        <v>0</v>
      </c>
      <c r="BD10" s="4"/>
      <c r="BE10" s="4">
        <f t="shared" si="37"/>
        <v>0</v>
      </c>
      <c r="BF10" s="4">
        <f t="shared" si="3"/>
        <v>0</v>
      </c>
      <c r="BG10" s="4">
        <f t="shared" si="3"/>
        <v>0</v>
      </c>
      <c r="BH10" s="4">
        <f t="shared" si="3"/>
        <v>0</v>
      </c>
      <c r="BI10" s="4">
        <f t="shared" si="3"/>
        <v>0</v>
      </c>
      <c r="BJ10" s="4">
        <f t="shared" si="3"/>
        <v>0</v>
      </c>
      <c r="BK10" s="4">
        <f t="shared" si="3"/>
        <v>0</v>
      </c>
      <c r="BL10" s="4">
        <f t="shared" si="3"/>
        <v>0</v>
      </c>
      <c r="BM10" s="4">
        <f t="shared" si="3"/>
        <v>0</v>
      </c>
      <c r="BN10" s="4">
        <f t="shared" si="3"/>
        <v>0</v>
      </c>
      <c r="BO10" s="4">
        <f t="shared" si="3"/>
        <v>0</v>
      </c>
      <c r="BP10" s="4">
        <f t="shared" si="3"/>
        <v>0</v>
      </c>
      <c r="BQ10" s="4">
        <f t="shared" si="3"/>
        <v>0</v>
      </c>
      <c r="BR10" s="4">
        <f t="shared" si="4"/>
        <v>0</v>
      </c>
      <c r="BS10" s="4">
        <f t="shared" si="5"/>
        <v>0</v>
      </c>
      <c r="BT10" s="4">
        <f t="shared" si="6"/>
        <v>0</v>
      </c>
      <c r="BU10" s="4">
        <f t="shared" si="7"/>
        <v>0</v>
      </c>
      <c r="BV10" s="4">
        <f t="shared" si="8"/>
        <v>0</v>
      </c>
      <c r="BW10" s="4">
        <f t="shared" si="9"/>
        <v>0</v>
      </c>
      <c r="BX10" s="4">
        <f t="shared" si="10"/>
        <v>0</v>
      </c>
      <c r="BY10" s="105"/>
    </row>
    <row r="11" spans="1:77" ht="24.95" customHeight="1" x14ac:dyDescent="0.25">
      <c r="A11" s="106">
        <v>9</v>
      </c>
      <c r="B11" s="107"/>
      <c r="C11" s="39" t="str">
        <f>IF(S3="","",IF(S3=1,0,IF(S3=0,1,IF(S3="+","-",IF(S3="-","+","½")))))</f>
        <v/>
      </c>
      <c r="D11" s="39" t="str">
        <f>IF(T3="","",IF(T3=1,0,IF(T3=0,1,IF(T3="+","-",IF(T3="-","+","½")))))</f>
        <v/>
      </c>
      <c r="E11" s="39" t="str">
        <f>IF(S4="","",IF(S4=1,0,IF(S4=0,1,IF(S4="+","-",IF(S4="-","+","½")))))</f>
        <v/>
      </c>
      <c r="F11" s="39" t="str">
        <f>IF(T4="","",IF(T4=1,0,IF(T4=0,1,IF(T4="+","-",IF(T4="-","+","½")))))</f>
        <v/>
      </c>
      <c r="G11" s="39" t="str">
        <f>IF(S5="","",IF(S5=1,0,IF(S5=0,1,IF(S5="+","-",IF(S5="-","+","½")))))</f>
        <v/>
      </c>
      <c r="H11" s="39" t="str">
        <f>IF(T5="","",IF(T5=1,0,IF(T5=0,1,IF(T5="+","-",IF(T5="-","+","½")))))</f>
        <v/>
      </c>
      <c r="I11" s="39" t="str">
        <f>IF(S6="","",IF(S6=1,0,IF(S6=0,1,IF(S6="+","-",IF(S6="-","+","½")))))</f>
        <v/>
      </c>
      <c r="J11" s="39" t="str">
        <f>IF(T6="","",IF(T6=1,0,IF(T6=0,1,IF(T6="+","-",IF(T6="-","+","½")))))</f>
        <v/>
      </c>
      <c r="K11" s="39" t="str">
        <f>IF(S7="","",IF(S7=1,0,IF(S7=0,1,IF(S7="+","-",IF(S7="-","+","½")))))</f>
        <v/>
      </c>
      <c r="L11" s="39" t="str">
        <f>IF(T7="","",IF(T7=1,0,IF(T7=0,1,IF(T7="+","-",IF(T7="-","+","½")))))</f>
        <v/>
      </c>
      <c r="M11" s="39" t="str">
        <f>IF(S8="","",IF(S8=1,0,IF(S8=0,1,IF(S8="+","-",IF(S8="-","+","½")))))</f>
        <v/>
      </c>
      <c r="N11" s="39" t="str">
        <f>IF(T8="","",IF(T8=1,0,IF(T8=0,1,IF(T8="+","-",IF(T8="-","+","½")))))</f>
        <v/>
      </c>
      <c r="O11" s="39" t="str">
        <f>IF(S9="","",IF(S9=1,0,IF(S9=0,1,IF(S9="+","-",IF(S9="-","+","½")))))</f>
        <v/>
      </c>
      <c r="P11" s="39" t="str">
        <f>IF(T9="","",IF(T9=1,0,IF(T9=0,1,IF(T9="+","-",IF(T9="-","+","½")))))</f>
        <v/>
      </c>
      <c r="Q11" s="39" t="str">
        <f>IF(S10="","",IF(S10=1,0,IF(S10=0,1,IF(S10="+","-",IF(S10="-","+","½")))))</f>
        <v/>
      </c>
      <c r="R11" s="39" t="str">
        <f>IF(T10="","",IF(T10=1,0,IF(T10=0,1,IF(T10="+","-",IF(T10="-","+","½")))))</f>
        <v/>
      </c>
      <c r="S11" s="33"/>
      <c r="T11" s="33"/>
      <c r="U11" s="34"/>
      <c r="V11" s="35"/>
      <c r="W11" s="108">
        <f t="shared" si="11"/>
        <v>0</v>
      </c>
      <c r="X11" s="40">
        <f>(AJ11+AK11)*$W$3+(AL11+AM11)*$W$4+(AN11+AO11)*$W$5+(AP11+AQ11)*$W$6+(AR11+AS11)*$W$7+(AT11+AU11)*$W$8+(AV11+AW11)*$W$9+(AX11+AY11)*$W$10+(AZ11+BA11)*0+(BB11+BC11)*$W$12</f>
        <v>0</v>
      </c>
      <c r="Y11" s="109">
        <f t="shared" si="0"/>
        <v>1</v>
      </c>
      <c r="Z11" s="103"/>
      <c r="AA11" s="104"/>
      <c r="AB11" s="108">
        <f>SMALL($Y$3:$Y$12,9)</f>
        <v>1</v>
      </c>
      <c r="AC11" s="91" t="str">
        <f>IF(H31=0,"",VLOOKUP(9,$F$23:$G$32,2,FALSE))</f>
        <v/>
      </c>
      <c r="AD11" s="39" t="str">
        <f t="shared" si="12"/>
        <v/>
      </c>
      <c r="AE11" s="36" t="str">
        <f t="shared" si="1"/>
        <v/>
      </c>
      <c r="AF11" s="44" t="str">
        <f t="shared" si="13"/>
        <v/>
      </c>
      <c r="AG11" s="44" t="str">
        <f t="shared" si="14"/>
        <v/>
      </c>
      <c r="AH11" s="44" t="str">
        <f t="shared" si="15"/>
        <v/>
      </c>
      <c r="AI11" s="45" t="str">
        <f t="shared" si="16"/>
        <v/>
      </c>
      <c r="AJ11" s="29">
        <f t="shared" si="17"/>
        <v>0</v>
      </c>
      <c r="AK11" s="4">
        <f t="shared" si="18"/>
        <v>0</v>
      </c>
      <c r="AL11" s="4">
        <f t="shared" si="19"/>
        <v>0</v>
      </c>
      <c r="AM11" s="4">
        <f t="shared" si="20"/>
        <v>0</v>
      </c>
      <c r="AN11" s="4">
        <f t="shared" si="21"/>
        <v>0</v>
      </c>
      <c r="AO11" s="4">
        <f t="shared" si="22"/>
        <v>0</v>
      </c>
      <c r="AP11" s="4">
        <f t="shared" si="23"/>
        <v>0</v>
      </c>
      <c r="AQ11" s="4">
        <f t="shared" si="24"/>
        <v>0</v>
      </c>
      <c r="AR11" s="4">
        <f t="shared" si="25"/>
        <v>0</v>
      </c>
      <c r="AS11" s="4">
        <f t="shared" si="26"/>
        <v>0</v>
      </c>
      <c r="AT11" s="4">
        <f t="shared" si="27"/>
        <v>0</v>
      </c>
      <c r="AU11" s="4">
        <f t="shared" si="28"/>
        <v>0</v>
      </c>
      <c r="AV11" s="4">
        <f t="shared" si="29"/>
        <v>0</v>
      </c>
      <c r="AW11" s="4">
        <f t="shared" si="30"/>
        <v>0</v>
      </c>
      <c r="AX11" s="4">
        <f t="shared" si="31"/>
        <v>0</v>
      </c>
      <c r="AY11" s="4">
        <f t="shared" si="32"/>
        <v>0</v>
      </c>
      <c r="AZ11" s="4">
        <f t="shared" si="33"/>
        <v>0</v>
      </c>
      <c r="BA11" s="4">
        <f t="shared" si="34"/>
        <v>0</v>
      </c>
      <c r="BB11" s="4">
        <f t="shared" si="35"/>
        <v>0</v>
      </c>
      <c r="BC11" s="4">
        <f t="shared" si="36"/>
        <v>0</v>
      </c>
      <c r="BD11" s="4"/>
      <c r="BE11" s="4">
        <f t="shared" si="37"/>
        <v>0</v>
      </c>
      <c r="BF11" s="4">
        <f t="shared" si="3"/>
        <v>0</v>
      </c>
      <c r="BG11" s="4">
        <f t="shared" si="3"/>
        <v>0</v>
      </c>
      <c r="BH11" s="4">
        <f t="shared" si="3"/>
        <v>0</v>
      </c>
      <c r="BI11" s="4">
        <f t="shared" si="3"/>
        <v>0</v>
      </c>
      <c r="BJ11" s="4">
        <f t="shared" si="3"/>
        <v>0</v>
      </c>
      <c r="BK11" s="4">
        <f t="shared" si="3"/>
        <v>0</v>
      </c>
      <c r="BL11" s="4">
        <f t="shared" si="3"/>
        <v>0</v>
      </c>
      <c r="BM11" s="4">
        <f t="shared" si="3"/>
        <v>0</v>
      </c>
      <c r="BN11" s="4">
        <f t="shared" si="3"/>
        <v>0</v>
      </c>
      <c r="BO11" s="4">
        <f t="shared" si="3"/>
        <v>0</v>
      </c>
      <c r="BP11" s="4">
        <f t="shared" si="3"/>
        <v>0</v>
      </c>
      <c r="BQ11" s="4">
        <f t="shared" si="3"/>
        <v>0</v>
      </c>
      <c r="BR11" s="4">
        <f t="shared" si="4"/>
        <v>0</v>
      </c>
      <c r="BS11" s="4">
        <f t="shared" si="5"/>
        <v>0</v>
      </c>
      <c r="BT11" s="4">
        <f t="shared" si="6"/>
        <v>0</v>
      </c>
      <c r="BU11" s="4">
        <f t="shared" si="7"/>
        <v>0</v>
      </c>
      <c r="BV11" s="4">
        <f t="shared" si="8"/>
        <v>0</v>
      </c>
      <c r="BW11" s="4">
        <f t="shared" si="9"/>
        <v>0</v>
      </c>
      <c r="BX11" s="4">
        <f t="shared" si="10"/>
        <v>0</v>
      </c>
      <c r="BY11" s="105"/>
    </row>
    <row r="12" spans="1:77" ht="24.95" customHeight="1" x14ac:dyDescent="0.25">
      <c r="A12" s="110">
        <v>10</v>
      </c>
      <c r="B12" s="111"/>
      <c r="C12" s="53" t="str">
        <f>IF(U3="","",IF(U3=1,0,IF(U3=0,1,IF(U3="+","-",IF(U3="-","+","½")))))</f>
        <v/>
      </c>
      <c r="D12" s="53" t="str">
        <f>IF(V3="","",IF(V3=1,0,IF(V3=0,1,IF(V3="+","-",IF(V3="-","+","½")))))</f>
        <v/>
      </c>
      <c r="E12" s="53" t="str">
        <f>IF(U4="","",IF(U4=1,0,IF(U4=0,1,IF(U4="+","-",IF(U4="-","+","½")))))</f>
        <v/>
      </c>
      <c r="F12" s="53" t="str">
        <f>IF(V4="","",IF(V4=1,0,IF(V4=0,1,IF(V4="+","-",IF(V4="-","+","½")))))</f>
        <v/>
      </c>
      <c r="G12" s="53" t="str">
        <f>IF(U5="","",IF(U5=1,0,IF(U5=0,1,IF(U5="+","-",IF(U5="-","+","½")))))</f>
        <v/>
      </c>
      <c r="H12" s="53" t="str">
        <f>IF(V5="","",IF(V5=1,0,IF(V5=0,1,IF(V5="+","-",IF(V5="-","+","½")))))</f>
        <v/>
      </c>
      <c r="I12" s="53" t="str">
        <f>IF(U6="","",IF(U6=1,0,IF(U6=0,1,IF(U6="+","-",IF(U6="-","+","½")))))</f>
        <v/>
      </c>
      <c r="J12" s="53" t="str">
        <f>IF(V6="","",IF(V6=1,0,IF(V6=0,1,IF(V6="+","-",IF(V6="-","+","½")))))</f>
        <v/>
      </c>
      <c r="K12" s="53" t="str">
        <f>IF(U7="","",IF(U7=1,0,IF(U7=0,1,IF(U7="+","-",IF(U7="-","+","½")))))</f>
        <v/>
      </c>
      <c r="L12" s="53" t="str">
        <f>IF(V7="","",IF(V7=1,0,IF(V7=0,1,IF(V7="+","-",IF(V7="-","+","½")))))</f>
        <v/>
      </c>
      <c r="M12" s="53" t="str">
        <f>IF(U8="","",IF(U8=1,0,IF(U8=0,1,IF(U8="+","-",IF(U8="-","+","½")))))</f>
        <v/>
      </c>
      <c r="N12" s="53" t="str">
        <f>IF(V8="","",IF(V8=1,0,IF(V8=0,1,IF(V8="+","-",IF(V8="-","+","½")))))</f>
        <v/>
      </c>
      <c r="O12" s="53" t="str">
        <f>IF(U9="","",IF(U9=1,0,IF(U9=0,1,IF(U9="+","-",IF(U9="-","+","½")))))</f>
        <v/>
      </c>
      <c r="P12" s="53" t="str">
        <f>IF(V9="","",IF(V9=1,0,IF(V9=0,1,IF(V9="+","-",IF(V9="-","+","½")))))</f>
        <v/>
      </c>
      <c r="Q12" s="53" t="str">
        <f>IF(U10="","",IF(U10=1,0,IF(U10=0,1,IF(U10="+","-",IF(U10="-","+","½")))))</f>
        <v/>
      </c>
      <c r="R12" s="53" t="str">
        <f>IF(V10="","",IF(V10=1,0,IF(V10=0,1,IF(V10="+","-",IF(V10="-","+","½")))))</f>
        <v/>
      </c>
      <c r="S12" s="53" t="str">
        <f>IF(U11="","",IF(U11=1,0,IF(U11=0,1,IF(U11="+","-",IF(U11="-","+","½")))))</f>
        <v/>
      </c>
      <c r="T12" s="53" t="str">
        <f>IF(V11="","",IF(V11=1,0,IF(V11=0,1,IF(V11="+","-",IF(V11="-","+","½")))))</f>
        <v/>
      </c>
      <c r="U12" s="81"/>
      <c r="V12" s="54"/>
      <c r="W12" s="112">
        <f t="shared" si="11"/>
        <v>0</v>
      </c>
      <c r="X12" s="58">
        <f>(AJ12+AK12)*$W$3+(AL12+AM12)*$W$4+(AN12+AO12)*$W$5+(AP12+AQ12)*$W$6+(AR12+AS12)*$W$7+(AT12+AU12)*$W$8+(AV12+AW12)*$W$9+(AX12+AY12)*$W$10+(AZ12+BA12)*$W$11+(BB12+BC12)*0</f>
        <v>0</v>
      </c>
      <c r="Y12" s="113">
        <f t="shared" si="0"/>
        <v>1</v>
      </c>
      <c r="Z12" s="103"/>
      <c r="AA12" s="104"/>
      <c r="AB12" s="112">
        <f>SMALL($Y$3:$Y$12,10)</f>
        <v>1</v>
      </c>
      <c r="AC12" s="93" t="str">
        <f>IF(H32=0,"",VLOOKUP(10,$F$23:$G$32,2,FALSE))</f>
        <v/>
      </c>
      <c r="AD12" s="53" t="str">
        <f t="shared" si="12"/>
        <v/>
      </c>
      <c r="AE12" s="55" t="str">
        <f t="shared" si="1"/>
        <v/>
      </c>
      <c r="AF12" s="59" t="str">
        <f t="shared" si="13"/>
        <v/>
      </c>
      <c r="AG12" s="59" t="str">
        <f t="shared" si="14"/>
        <v/>
      </c>
      <c r="AH12" s="59" t="str">
        <f t="shared" si="15"/>
        <v/>
      </c>
      <c r="AI12" s="60" t="str">
        <f>IF(AC12="","",VLOOKUP(AC12,$AF$13:$AJ$22,4,FALSE))</f>
        <v/>
      </c>
      <c r="AJ12" s="29">
        <f t="shared" si="17"/>
        <v>0</v>
      </c>
      <c r="AK12" s="4">
        <f t="shared" si="18"/>
        <v>0</v>
      </c>
      <c r="AL12" s="4">
        <f t="shared" si="19"/>
        <v>0</v>
      </c>
      <c r="AM12" s="4">
        <f t="shared" si="20"/>
        <v>0</v>
      </c>
      <c r="AN12" s="4">
        <f t="shared" si="21"/>
        <v>0</v>
      </c>
      <c r="AO12" s="4">
        <f t="shared" si="22"/>
        <v>0</v>
      </c>
      <c r="AP12" s="4">
        <f t="shared" si="23"/>
        <v>0</v>
      </c>
      <c r="AQ12" s="4">
        <f t="shared" si="24"/>
        <v>0</v>
      </c>
      <c r="AR12" s="4">
        <f t="shared" si="25"/>
        <v>0</v>
      </c>
      <c r="AS12" s="4">
        <f t="shared" si="26"/>
        <v>0</v>
      </c>
      <c r="AT12" s="4">
        <f t="shared" si="27"/>
        <v>0</v>
      </c>
      <c r="AU12" s="4">
        <f t="shared" si="28"/>
        <v>0</v>
      </c>
      <c r="AV12" s="4">
        <f t="shared" si="29"/>
        <v>0</v>
      </c>
      <c r="AW12" s="4">
        <f t="shared" si="30"/>
        <v>0</v>
      </c>
      <c r="AX12" s="4">
        <f t="shared" si="31"/>
        <v>0</v>
      </c>
      <c r="AY12" s="4">
        <f t="shared" si="32"/>
        <v>0</v>
      </c>
      <c r="AZ12" s="4">
        <f t="shared" si="33"/>
        <v>0</v>
      </c>
      <c r="BA12" s="4">
        <f t="shared" si="34"/>
        <v>0</v>
      </c>
      <c r="BB12" s="4">
        <f t="shared" si="35"/>
        <v>0</v>
      </c>
      <c r="BC12" s="4">
        <f t="shared" si="36"/>
        <v>0</v>
      </c>
      <c r="BD12" s="4"/>
      <c r="BE12" s="4">
        <f t="shared" si="37"/>
        <v>0</v>
      </c>
      <c r="BF12" s="4">
        <f t="shared" si="3"/>
        <v>0</v>
      </c>
      <c r="BG12" s="4">
        <f t="shared" si="3"/>
        <v>0</v>
      </c>
      <c r="BH12" s="4">
        <f t="shared" si="3"/>
        <v>0</v>
      </c>
      <c r="BI12" s="4">
        <f t="shared" si="3"/>
        <v>0</v>
      </c>
      <c r="BJ12" s="4">
        <f t="shared" si="3"/>
        <v>0</v>
      </c>
      <c r="BK12" s="4">
        <f t="shared" si="3"/>
        <v>0</v>
      </c>
      <c r="BL12" s="4">
        <f t="shared" si="3"/>
        <v>0</v>
      </c>
      <c r="BM12" s="4">
        <f t="shared" si="3"/>
        <v>0</v>
      </c>
      <c r="BN12" s="4">
        <f t="shared" si="3"/>
        <v>0</v>
      </c>
      <c r="BO12" s="4">
        <f t="shared" si="3"/>
        <v>0</v>
      </c>
      <c r="BP12" s="4">
        <f t="shared" si="3"/>
        <v>0</v>
      </c>
      <c r="BQ12" s="4">
        <f t="shared" si="3"/>
        <v>0</v>
      </c>
      <c r="BR12" s="4">
        <f t="shared" si="4"/>
        <v>0</v>
      </c>
      <c r="BS12" s="4">
        <f t="shared" si="5"/>
        <v>0</v>
      </c>
      <c r="BT12" s="4">
        <f t="shared" si="6"/>
        <v>0</v>
      </c>
      <c r="BU12" s="4">
        <f t="shared" si="7"/>
        <v>0</v>
      </c>
      <c r="BV12" s="4">
        <f t="shared" si="8"/>
        <v>0</v>
      </c>
      <c r="BW12" s="4">
        <f t="shared" si="9"/>
        <v>0</v>
      </c>
      <c r="BX12" s="4">
        <f t="shared" si="10"/>
        <v>0</v>
      </c>
      <c r="BY12" s="105"/>
    </row>
    <row r="13" spans="1:77" ht="18" x14ac:dyDescent="0.25">
      <c r="A13" s="63"/>
      <c r="B13" s="63">
        <f t="shared" ref="B13:B22" si="38">SMALL($Y$3:$Y$12,1)</f>
        <v>1</v>
      </c>
      <c r="C13" s="63">
        <f t="shared" ref="C13:C22" si="39">VLOOKUP(F23,$A$3:$B$12,2,FALSE)</f>
        <v>0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>
        <f t="shared" ref="W13:W22" si="40">10000000*W3+X3</f>
        <v>0</v>
      </c>
      <c r="X13" s="63">
        <f>SUM(BE3:BX3)</f>
        <v>0</v>
      </c>
      <c r="Y13" s="63"/>
      <c r="Z13" s="63"/>
      <c r="AA13" s="114"/>
      <c r="AB13" s="114"/>
      <c r="AC13" s="114"/>
      <c r="AD13" s="114"/>
      <c r="AE13" s="63"/>
      <c r="AF13" s="63">
        <f>B3</f>
        <v>0</v>
      </c>
      <c r="AG13" s="67">
        <f>COUNTIF(AJ3:BC3,1)</f>
        <v>0</v>
      </c>
      <c r="AH13" s="115">
        <f>COUNTIF(AJ3:BC3,0.5)</f>
        <v>0</v>
      </c>
      <c r="AI13" s="115">
        <f t="shared" ref="AI13:AI22" si="41">COUNTIF(AJ3:BD3,0)-COUNTBLANK(C3:V3)</f>
        <v>0</v>
      </c>
      <c r="AJ13" s="116">
        <f>SUM(BE3:BX3)</f>
        <v>0</v>
      </c>
    </row>
    <row r="14" spans="1:77" ht="18" x14ac:dyDescent="0.25">
      <c r="A14" s="4"/>
      <c r="B14" s="4">
        <f t="shared" si="38"/>
        <v>1</v>
      </c>
      <c r="C14" s="4">
        <f t="shared" si="39"/>
        <v>0</v>
      </c>
      <c r="D14" s="4">
        <v>1</v>
      </c>
      <c r="E14" s="4"/>
      <c r="F14" s="4"/>
      <c r="G14" s="4"/>
      <c r="H14" s="4"/>
      <c r="I14" s="4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>
        <f t="shared" si="40"/>
        <v>0</v>
      </c>
      <c r="X14" s="4">
        <f t="shared" ref="X14:X22" si="42">SUM(BE4:BX4)</f>
        <v>0</v>
      </c>
      <c r="Y14" s="4"/>
      <c r="Z14" s="4"/>
      <c r="AA14" s="105"/>
      <c r="AB14" s="105"/>
      <c r="AC14" s="105"/>
      <c r="AD14" s="105"/>
      <c r="AE14" s="4"/>
      <c r="AF14" s="4">
        <f t="shared" ref="AF14:AF22" si="43">B4</f>
        <v>0</v>
      </c>
      <c r="AG14" s="69">
        <f t="shared" ref="AG14:AG22" si="44">COUNTIF(AJ4:BC4,1)</f>
        <v>0</v>
      </c>
      <c r="AH14" s="116">
        <f t="shared" ref="AH14:AH22" si="45">COUNTIF(AJ4:BC4,0.5)</f>
        <v>0</v>
      </c>
      <c r="AI14" s="116">
        <f t="shared" si="41"/>
        <v>0</v>
      </c>
      <c r="AJ14" s="116">
        <f t="shared" ref="AJ14:AJ22" si="46">SUM(BE4:BX4)</f>
        <v>0</v>
      </c>
    </row>
    <row r="15" spans="1:77" ht="18" x14ac:dyDescent="0.25">
      <c r="A15" s="4"/>
      <c r="B15" s="4">
        <f t="shared" si="38"/>
        <v>1</v>
      </c>
      <c r="C15" s="4">
        <f t="shared" si="39"/>
        <v>0</v>
      </c>
      <c r="D15" s="4" t="s">
        <v>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>
        <f t="shared" si="40"/>
        <v>0</v>
      </c>
      <c r="X15" s="4">
        <f t="shared" si="42"/>
        <v>0</v>
      </c>
      <c r="Y15" s="4"/>
      <c r="Z15" s="4"/>
      <c r="AA15" s="105"/>
      <c r="AB15" s="105"/>
      <c r="AC15" s="105"/>
      <c r="AD15" s="105"/>
      <c r="AE15" s="4"/>
      <c r="AF15" s="4">
        <f t="shared" si="43"/>
        <v>0</v>
      </c>
      <c r="AG15" s="69">
        <f t="shared" si="44"/>
        <v>0</v>
      </c>
      <c r="AH15" s="116">
        <f t="shared" si="45"/>
        <v>0</v>
      </c>
      <c r="AI15" s="116">
        <f t="shared" si="41"/>
        <v>0</v>
      </c>
      <c r="AJ15" s="116">
        <f t="shared" si="46"/>
        <v>0</v>
      </c>
    </row>
    <row r="16" spans="1:77" ht="18" x14ac:dyDescent="0.25">
      <c r="A16" s="4"/>
      <c r="B16" s="4">
        <f t="shared" si="38"/>
        <v>1</v>
      </c>
      <c r="C16" s="4">
        <f t="shared" si="39"/>
        <v>0</v>
      </c>
      <c r="D16" s="4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>
        <f t="shared" si="40"/>
        <v>0</v>
      </c>
      <c r="X16" s="4">
        <f t="shared" si="42"/>
        <v>0</v>
      </c>
      <c r="Y16" s="4"/>
      <c r="Z16" s="4"/>
      <c r="AA16" s="105"/>
      <c r="AB16" s="105"/>
      <c r="AC16" s="105"/>
      <c r="AD16" s="105"/>
      <c r="AE16" s="4"/>
      <c r="AF16" s="4">
        <f t="shared" si="43"/>
        <v>0</v>
      </c>
      <c r="AG16" s="69">
        <f t="shared" si="44"/>
        <v>0</v>
      </c>
      <c r="AH16" s="116">
        <f t="shared" si="45"/>
        <v>0</v>
      </c>
      <c r="AI16" s="116">
        <f t="shared" si="41"/>
        <v>0</v>
      </c>
      <c r="AJ16" s="116">
        <f t="shared" si="46"/>
        <v>0</v>
      </c>
    </row>
    <row r="17" spans="1:36" ht="18" x14ac:dyDescent="0.25">
      <c r="A17" s="4"/>
      <c r="B17" s="4">
        <f t="shared" si="38"/>
        <v>1</v>
      </c>
      <c r="C17" s="4">
        <f t="shared" si="39"/>
        <v>0</v>
      </c>
      <c r="D17" s="4" t="s">
        <v>3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>
        <f t="shared" si="40"/>
        <v>0</v>
      </c>
      <c r="X17" s="4">
        <f t="shared" si="42"/>
        <v>0</v>
      </c>
      <c r="Y17" s="4"/>
      <c r="Z17" s="4"/>
      <c r="AA17" s="105"/>
      <c r="AB17" s="105"/>
      <c r="AC17" s="105"/>
      <c r="AD17" s="105"/>
      <c r="AE17" s="4"/>
      <c r="AF17" s="4">
        <f t="shared" si="43"/>
        <v>0</v>
      </c>
      <c r="AG17" s="69">
        <f t="shared" si="44"/>
        <v>0</v>
      </c>
      <c r="AH17" s="116">
        <f t="shared" si="45"/>
        <v>0</v>
      </c>
      <c r="AI17" s="116">
        <f t="shared" si="41"/>
        <v>0</v>
      </c>
      <c r="AJ17" s="116">
        <f t="shared" si="46"/>
        <v>0</v>
      </c>
    </row>
    <row r="18" spans="1:36" ht="18" x14ac:dyDescent="0.25">
      <c r="A18" s="4"/>
      <c r="B18" s="4">
        <f t="shared" si="38"/>
        <v>1</v>
      </c>
      <c r="C18" s="4">
        <f t="shared" si="39"/>
        <v>0</v>
      </c>
      <c r="D18" s="4" t="s">
        <v>4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>
        <f t="shared" si="40"/>
        <v>0</v>
      </c>
      <c r="X18" s="4">
        <f t="shared" si="42"/>
        <v>0</v>
      </c>
      <c r="Y18" s="4"/>
      <c r="Z18" s="4"/>
      <c r="AA18" s="105"/>
      <c r="AB18" s="105"/>
      <c r="AC18" s="105"/>
      <c r="AD18" s="105"/>
      <c r="AE18" s="4"/>
      <c r="AF18" s="4">
        <f t="shared" si="43"/>
        <v>0</v>
      </c>
      <c r="AG18" s="69">
        <f t="shared" si="44"/>
        <v>0</v>
      </c>
      <c r="AH18" s="116">
        <f t="shared" si="45"/>
        <v>0</v>
      </c>
      <c r="AI18" s="116">
        <f t="shared" si="41"/>
        <v>0</v>
      </c>
      <c r="AJ18" s="116">
        <f t="shared" si="46"/>
        <v>0</v>
      </c>
    </row>
    <row r="19" spans="1:36" ht="18" x14ac:dyDescent="0.25">
      <c r="A19" s="4"/>
      <c r="B19" s="4">
        <f t="shared" si="38"/>
        <v>1</v>
      </c>
      <c r="C19" s="4">
        <f t="shared" si="39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>
        <f t="shared" si="40"/>
        <v>0</v>
      </c>
      <c r="X19" s="4">
        <f t="shared" si="42"/>
        <v>0</v>
      </c>
      <c r="Y19" s="4"/>
      <c r="Z19" s="4"/>
      <c r="AA19" s="105"/>
      <c r="AB19" s="105"/>
      <c r="AC19" s="105"/>
      <c r="AD19" s="105"/>
      <c r="AE19" s="4"/>
      <c r="AF19" s="4">
        <f t="shared" si="43"/>
        <v>0</v>
      </c>
      <c r="AG19" s="69">
        <f t="shared" si="44"/>
        <v>0</v>
      </c>
      <c r="AH19" s="116">
        <f t="shared" si="45"/>
        <v>0</v>
      </c>
      <c r="AI19" s="116">
        <f t="shared" si="41"/>
        <v>0</v>
      </c>
      <c r="AJ19" s="116">
        <f t="shared" si="46"/>
        <v>0</v>
      </c>
    </row>
    <row r="20" spans="1:36" ht="18" x14ac:dyDescent="0.25">
      <c r="A20" s="4"/>
      <c r="B20" s="4">
        <f t="shared" si="38"/>
        <v>1</v>
      </c>
      <c r="C20" s="4">
        <f t="shared" si="39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>
        <f t="shared" si="40"/>
        <v>0</v>
      </c>
      <c r="X20" s="4">
        <f t="shared" si="42"/>
        <v>0</v>
      </c>
      <c r="Y20" s="4"/>
      <c r="Z20" s="4"/>
      <c r="AA20" s="105"/>
      <c r="AB20" s="105"/>
      <c r="AC20" s="105"/>
      <c r="AD20" s="105"/>
      <c r="AE20" s="4"/>
      <c r="AF20" s="4">
        <f t="shared" si="43"/>
        <v>0</v>
      </c>
      <c r="AG20" s="69">
        <f t="shared" si="44"/>
        <v>0</v>
      </c>
      <c r="AH20" s="116">
        <f t="shared" si="45"/>
        <v>0</v>
      </c>
      <c r="AI20" s="116">
        <f t="shared" si="41"/>
        <v>0</v>
      </c>
      <c r="AJ20" s="116">
        <f t="shared" si="46"/>
        <v>0</v>
      </c>
    </row>
    <row r="21" spans="1:36" ht="18" x14ac:dyDescent="0.25">
      <c r="A21" s="4"/>
      <c r="B21" s="4">
        <f t="shared" si="38"/>
        <v>1</v>
      </c>
      <c r="C21" s="4">
        <f t="shared" si="39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>
        <f t="shared" si="40"/>
        <v>0</v>
      </c>
      <c r="X21" s="4">
        <f t="shared" si="42"/>
        <v>0</v>
      </c>
      <c r="Y21" s="4"/>
      <c r="Z21" s="4"/>
      <c r="AA21" s="105"/>
      <c r="AB21" s="105"/>
      <c r="AC21" s="105"/>
      <c r="AD21" s="105"/>
      <c r="AE21" s="4"/>
      <c r="AF21" s="4">
        <f t="shared" si="43"/>
        <v>0</v>
      </c>
      <c r="AG21" s="69">
        <f t="shared" si="44"/>
        <v>0</v>
      </c>
      <c r="AH21" s="116">
        <f t="shared" si="45"/>
        <v>0</v>
      </c>
      <c r="AI21" s="116">
        <f t="shared" si="41"/>
        <v>0</v>
      </c>
      <c r="AJ21" s="116">
        <f t="shared" si="46"/>
        <v>0</v>
      </c>
    </row>
    <row r="22" spans="1:36" ht="18" x14ac:dyDescent="0.25">
      <c r="A22" s="4"/>
      <c r="B22" s="4">
        <f t="shared" si="38"/>
        <v>1</v>
      </c>
      <c r="C22" s="4">
        <f t="shared" si="39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>
        <f t="shared" si="40"/>
        <v>0</v>
      </c>
      <c r="X22" s="4">
        <f t="shared" si="42"/>
        <v>0</v>
      </c>
      <c r="Y22" s="4"/>
      <c r="Z22" s="4"/>
      <c r="AA22" s="105"/>
      <c r="AB22" s="105"/>
      <c r="AC22" s="105"/>
      <c r="AD22" s="105"/>
      <c r="AE22" s="4"/>
      <c r="AF22" s="4">
        <f t="shared" si="43"/>
        <v>0</v>
      </c>
      <c r="AG22" s="69">
        <f t="shared" si="44"/>
        <v>0</v>
      </c>
      <c r="AH22" s="116">
        <f t="shared" si="45"/>
        <v>0</v>
      </c>
      <c r="AI22" s="116">
        <f t="shared" si="41"/>
        <v>0</v>
      </c>
      <c r="AJ22" s="116">
        <f t="shared" si="46"/>
        <v>0</v>
      </c>
    </row>
    <row r="23" spans="1:36" x14ac:dyDescent="0.2">
      <c r="A23" s="75">
        <f>RANK(W13,$W$13:$W$22,0)</f>
        <v>1</v>
      </c>
      <c r="B23" s="4">
        <f>B3</f>
        <v>0</v>
      </c>
      <c r="C23" s="4">
        <f t="shared" ref="C23:C32" si="47">W13-ROW()/1000000000-X13/1000000</f>
        <v>-2.3000000000000001E-8</v>
      </c>
      <c r="D23" s="4">
        <f>SMALL($C$23:$C$32,1)</f>
        <v>-3.2000000000000002E-8</v>
      </c>
      <c r="E23" s="4">
        <f>VLOOKUP(F23,$A$3:$B$12,2,FALSE)</f>
        <v>0</v>
      </c>
      <c r="F23" s="75">
        <f t="shared" ref="F23:F32" si="48">RANK(C23,$C$23:$C$32,0)</f>
        <v>1</v>
      </c>
      <c r="G23" s="4">
        <f>B3</f>
        <v>0</v>
      </c>
      <c r="H23" s="4">
        <f>VLOOKUP(1,$F$23:$G$32,2,FALSE)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105"/>
      <c r="AB23" s="105"/>
      <c r="AC23" s="105"/>
      <c r="AD23" s="105"/>
      <c r="AE23" s="4"/>
      <c r="AF23" s="4"/>
      <c r="AG23" s="4"/>
      <c r="AH23" s="4"/>
      <c r="AI23" s="4"/>
      <c r="AJ23" s="4"/>
    </row>
    <row r="24" spans="1:36" x14ac:dyDescent="0.2">
      <c r="A24" s="75">
        <f t="shared" ref="A24:A32" si="49">RANK(W14,$W$13:$W$22,0)</f>
        <v>1</v>
      </c>
      <c r="B24" s="4">
        <f t="shared" ref="B24:B32" si="50">B4</f>
        <v>0</v>
      </c>
      <c r="C24" s="4">
        <f t="shared" si="47"/>
        <v>-2.4E-8</v>
      </c>
      <c r="D24" s="4">
        <f>SMALL($C$23:$C$32,2)</f>
        <v>-3.1E-8</v>
      </c>
      <c r="E24" s="4">
        <f t="shared" ref="E24:E32" si="51">VLOOKUP(F24,$A$3:$B$12,2,FALSE)</f>
        <v>0</v>
      </c>
      <c r="F24" s="75">
        <f t="shared" si="48"/>
        <v>2</v>
      </c>
      <c r="G24" s="4">
        <f t="shared" ref="G24:G32" si="52">B4</f>
        <v>0</v>
      </c>
      <c r="H24" s="4">
        <f>VLOOKUP(2,$F$23:$G$32,2,FALSE)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105"/>
      <c r="AB24" s="105"/>
      <c r="AC24" s="105"/>
      <c r="AD24" s="105"/>
      <c r="AE24" s="105"/>
      <c r="AF24" s="105"/>
      <c r="AG24" s="105"/>
      <c r="AH24" s="105"/>
      <c r="AI24" s="105"/>
    </row>
    <row r="25" spans="1:36" x14ac:dyDescent="0.2">
      <c r="A25" s="75">
        <f t="shared" si="49"/>
        <v>1</v>
      </c>
      <c r="B25" s="4">
        <f t="shared" si="50"/>
        <v>0</v>
      </c>
      <c r="C25" s="4">
        <f t="shared" si="47"/>
        <v>-2.4999999999999999E-8</v>
      </c>
      <c r="D25" s="4">
        <f>SMALL($C$23:$C$32,3)</f>
        <v>-2.9999999999999997E-8</v>
      </c>
      <c r="E25" s="4">
        <f t="shared" si="51"/>
        <v>0</v>
      </c>
      <c r="F25" s="75">
        <f t="shared" si="48"/>
        <v>3</v>
      </c>
      <c r="G25" s="4">
        <f t="shared" si="52"/>
        <v>0</v>
      </c>
      <c r="H25" s="4">
        <f>VLOOKUP(3,$F$23:$G$32,2,FALSE)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105"/>
      <c r="AB25" s="105"/>
      <c r="AC25" s="105"/>
      <c r="AD25" s="105"/>
      <c r="AE25" s="105"/>
      <c r="AF25" s="105"/>
      <c r="AG25" s="105"/>
      <c r="AH25" s="105"/>
      <c r="AI25" s="105"/>
    </row>
    <row r="26" spans="1:36" x14ac:dyDescent="0.2">
      <c r="A26" s="75">
        <f t="shared" si="49"/>
        <v>1</v>
      </c>
      <c r="B26" s="4">
        <f t="shared" si="50"/>
        <v>0</v>
      </c>
      <c r="C26" s="4">
        <f t="shared" si="47"/>
        <v>-2.6000000000000001E-8</v>
      </c>
      <c r="D26" s="4">
        <f>SMALL($C$23:$C$32,4)</f>
        <v>-2.9000000000000002E-8</v>
      </c>
      <c r="E26" s="4">
        <f t="shared" si="51"/>
        <v>0</v>
      </c>
      <c r="F26" s="75">
        <f t="shared" si="48"/>
        <v>4</v>
      </c>
      <c r="G26" s="4">
        <f t="shared" si="52"/>
        <v>0</v>
      </c>
      <c r="H26" s="4">
        <f>VLOOKUP(4,$F$23:$G$32,2,FALSE)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105"/>
      <c r="AB26" s="105"/>
      <c r="AC26" s="105"/>
      <c r="AD26" s="105"/>
      <c r="AE26" s="105"/>
      <c r="AF26" s="105"/>
      <c r="AG26" s="105"/>
      <c r="AH26" s="105"/>
      <c r="AI26" s="105"/>
    </row>
    <row r="27" spans="1:36" x14ac:dyDescent="0.2">
      <c r="A27" s="75">
        <f t="shared" si="49"/>
        <v>1</v>
      </c>
      <c r="B27" s="4">
        <f t="shared" si="50"/>
        <v>0</v>
      </c>
      <c r="C27" s="4">
        <f t="shared" si="47"/>
        <v>-2.7E-8</v>
      </c>
      <c r="D27" s="4">
        <f>SMALL($C$23:$C$32,5)</f>
        <v>-2.7999999999999999E-8</v>
      </c>
      <c r="E27" s="4">
        <f t="shared" si="51"/>
        <v>0</v>
      </c>
      <c r="F27" s="75">
        <f t="shared" si="48"/>
        <v>5</v>
      </c>
      <c r="G27" s="4">
        <f t="shared" si="52"/>
        <v>0</v>
      </c>
      <c r="H27" s="4">
        <f>VLOOKUP(5,$F$23:$G$32,2,FALSE)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105"/>
      <c r="AB27" s="105"/>
      <c r="AC27" s="105"/>
      <c r="AD27" s="105"/>
      <c r="AE27" s="105"/>
      <c r="AF27" s="105"/>
      <c r="AG27" s="105"/>
      <c r="AH27" s="105"/>
      <c r="AI27" s="105"/>
    </row>
    <row r="28" spans="1:36" x14ac:dyDescent="0.2">
      <c r="A28" s="75">
        <f t="shared" si="49"/>
        <v>1</v>
      </c>
      <c r="B28" s="4">
        <f t="shared" si="50"/>
        <v>0</v>
      </c>
      <c r="C28" s="4">
        <f t="shared" si="47"/>
        <v>-2.7999999999999999E-8</v>
      </c>
      <c r="D28" s="4">
        <f>SMALL($C$23:$C$32,6)</f>
        <v>-2.7E-8</v>
      </c>
      <c r="E28" s="4">
        <f t="shared" si="51"/>
        <v>0</v>
      </c>
      <c r="F28" s="75">
        <f t="shared" si="48"/>
        <v>6</v>
      </c>
      <c r="G28" s="4">
        <f t="shared" si="52"/>
        <v>0</v>
      </c>
      <c r="H28" s="4">
        <f>VLOOKUP(6,$F$23:$G$32,2,FALSE)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105"/>
      <c r="AB28" s="105"/>
      <c r="AC28" s="105"/>
      <c r="AD28" s="105"/>
      <c r="AE28" s="105"/>
      <c r="AF28" s="105"/>
      <c r="AG28" s="105"/>
      <c r="AH28" s="105"/>
      <c r="AI28" s="105"/>
    </row>
    <row r="29" spans="1:36" x14ac:dyDescent="0.2">
      <c r="A29" s="75">
        <f t="shared" si="49"/>
        <v>1</v>
      </c>
      <c r="B29" s="4">
        <f t="shared" si="50"/>
        <v>0</v>
      </c>
      <c r="C29" s="4">
        <f t="shared" si="47"/>
        <v>-2.9000000000000002E-8</v>
      </c>
      <c r="D29" s="4">
        <f>SMALL($C$23:$C$32,7)</f>
        <v>-2.6000000000000001E-8</v>
      </c>
      <c r="E29" s="4">
        <f t="shared" si="51"/>
        <v>0</v>
      </c>
      <c r="F29" s="75">
        <f t="shared" si="48"/>
        <v>7</v>
      </c>
      <c r="G29" s="4">
        <f t="shared" si="52"/>
        <v>0</v>
      </c>
      <c r="H29" s="4">
        <f>VLOOKUP(7,$F$23:$G$32,2,FALSE)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6" x14ac:dyDescent="0.2">
      <c r="A30" s="75">
        <f t="shared" si="49"/>
        <v>1</v>
      </c>
      <c r="B30" s="4">
        <f t="shared" si="50"/>
        <v>0</v>
      </c>
      <c r="C30" s="4">
        <f t="shared" si="47"/>
        <v>-2.9999999999999997E-8</v>
      </c>
      <c r="D30" s="4">
        <f>SMALL($C$23:$C$32,8)</f>
        <v>-2.4999999999999999E-8</v>
      </c>
      <c r="E30" s="4">
        <f t="shared" si="51"/>
        <v>0</v>
      </c>
      <c r="F30" s="75">
        <f t="shared" si="48"/>
        <v>8</v>
      </c>
      <c r="G30" s="4">
        <f t="shared" si="52"/>
        <v>0</v>
      </c>
      <c r="H30" s="4">
        <f>VLOOKUP(8,$F$23:$G$32,2,FALSE)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105"/>
      <c r="AB30" s="105"/>
      <c r="AC30" s="105"/>
      <c r="AD30" s="105"/>
      <c r="AE30" s="105"/>
      <c r="AF30" s="105"/>
      <c r="AG30" s="105"/>
      <c r="AH30" s="105"/>
      <c r="AI30" s="105"/>
    </row>
    <row r="31" spans="1:36" x14ac:dyDescent="0.2">
      <c r="A31" s="75">
        <f t="shared" si="49"/>
        <v>1</v>
      </c>
      <c r="B31" s="4">
        <f t="shared" si="50"/>
        <v>0</v>
      </c>
      <c r="C31" s="4">
        <f t="shared" si="47"/>
        <v>-3.1E-8</v>
      </c>
      <c r="D31" s="4">
        <f>SMALL($C$23:$C$32,9)</f>
        <v>-2.4E-8</v>
      </c>
      <c r="E31" s="4">
        <f t="shared" si="51"/>
        <v>0</v>
      </c>
      <c r="F31" s="75">
        <f t="shared" si="48"/>
        <v>9</v>
      </c>
      <c r="G31" s="4">
        <f t="shared" si="52"/>
        <v>0</v>
      </c>
      <c r="H31" s="4">
        <f>VLOOKUP(9,$F$23:$G$32,2,FALSE)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105"/>
      <c r="AB31" s="105"/>
      <c r="AC31" s="105"/>
      <c r="AD31" s="105"/>
      <c r="AE31" s="105"/>
      <c r="AF31" s="105"/>
      <c r="AG31" s="105"/>
      <c r="AH31" s="105"/>
      <c r="AI31" s="105"/>
    </row>
    <row r="32" spans="1:36" x14ac:dyDescent="0.2">
      <c r="A32" s="75">
        <f t="shared" si="49"/>
        <v>1</v>
      </c>
      <c r="B32" s="4">
        <f t="shared" si="50"/>
        <v>0</v>
      </c>
      <c r="C32" s="4">
        <f t="shared" si="47"/>
        <v>-3.2000000000000002E-8</v>
      </c>
      <c r="D32" s="4">
        <f>SMALL($C$23:$C$32,10)</f>
        <v>-2.3000000000000001E-8</v>
      </c>
      <c r="E32" s="4">
        <f t="shared" si="51"/>
        <v>0</v>
      </c>
      <c r="F32" s="75">
        <f t="shared" si="48"/>
        <v>10</v>
      </c>
      <c r="G32" s="4">
        <f t="shared" si="52"/>
        <v>0</v>
      </c>
      <c r="H32" s="4">
        <f>VLOOKUP(10,$F$23:$G$32,2,FALSE)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105"/>
      <c r="AB32" s="105"/>
      <c r="AC32" s="105"/>
      <c r="AD32" s="105"/>
      <c r="AE32" s="105"/>
      <c r="AF32" s="105"/>
      <c r="AG32" s="105"/>
      <c r="AH32" s="105"/>
      <c r="AI32" s="105"/>
    </row>
    <row r="33" spans="1:3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105"/>
      <c r="AB33" s="105"/>
      <c r="AC33" s="105"/>
      <c r="AD33" s="105"/>
      <c r="AE33" s="105"/>
      <c r="AF33" s="105"/>
      <c r="AG33" s="105"/>
      <c r="AH33" s="105"/>
      <c r="AI33" s="105"/>
    </row>
    <row r="34" spans="1:3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105"/>
      <c r="AB34" s="105"/>
      <c r="AC34" s="105"/>
      <c r="AD34" s="105"/>
      <c r="AE34" s="105"/>
      <c r="AF34" s="105"/>
      <c r="AG34" s="105"/>
      <c r="AH34" s="105"/>
      <c r="AI34" s="105"/>
    </row>
    <row r="35" spans="1:3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105"/>
      <c r="AB35" s="105"/>
      <c r="AC35" s="105"/>
      <c r="AD35" s="105"/>
      <c r="AE35" s="105"/>
      <c r="AF35" s="105"/>
      <c r="AG35" s="105"/>
      <c r="AH35" s="105"/>
      <c r="AI35" s="105"/>
    </row>
    <row r="36" spans="1:3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105"/>
      <c r="AB36" s="105"/>
      <c r="AC36" s="105"/>
      <c r="AD36" s="105"/>
      <c r="AE36" s="105"/>
      <c r="AF36" s="105"/>
      <c r="AG36" s="105"/>
      <c r="AH36" s="105"/>
      <c r="AI36" s="105"/>
    </row>
    <row r="37" spans="1:3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105"/>
      <c r="AB37" s="105"/>
      <c r="AC37" s="105"/>
      <c r="AD37" s="105"/>
      <c r="AE37" s="105"/>
      <c r="AF37" s="105"/>
      <c r="AG37" s="105"/>
      <c r="AH37" s="105"/>
      <c r="AI37" s="105"/>
    </row>
    <row r="38" spans="1:3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105"/>
      <c r="AB38" s="105"/>
      <c r="AC38" s="105"/>
      <c r="AD38" s="105"/>
      <c r="AE38" s="105"/>
      <c r="AF38" s="105"/>
      <c r="AG38" s="105"/>
      <c r="AH38" s="105"/>
      <c r="AI38" s="105"/>
    </row>
    <row r="39" spans="1:35" x14ac:dyDescent="0.2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5" x14ac:dyDescent="0.2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</row>
    <row r="41" spans="1:35" x14ac:dyDescent="0.2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</row>
    <row r="42" spans="1:35" x14ac:dyDescent="0.2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</row>
    <row r="43" spans="1:35" x14ac:dyDescent="0.2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</row>
    <row r="44" spans="1:35" x14ac:dyDescent="0.2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</row>
    <row r="45" spans="1:35" x14ac:dyDescent="0.2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</row>
    <row r="46" spans="1:35" x14ac:dyDescent="0.2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</row>
    <row r="47" spans="1:35" x14ac:dyDescent="0.2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</row>
    <row r="48" spans="1:35" x14ac:dyDescent="0.2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</row>
    <row r="49" spans="1:35" x14ac:dyDescent="0.2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</row>
    <row r="50" spans="1:35" x14ac:dyDescent="0.2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</row>
    <row r="51" spans="1:35" x14ac:dyDescent="0.2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</row>
    <row r="52" spans="1:35" x14ac:dyDescent="0.2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</row>
    <row r="53" spans="1:35" x14ac:dyDescent="0.2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</row>
    <row r="54" spans="1:35" x14ac:dyDescent="0.2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</row>
  </sheetData>
  <sheetProtection sheet="1" objects="1" scenarios="1" selectLockedCells="1"/>
  <mergeCells count="13">
    <mergeCell ref="K2:L2"/>
    <mergeCell ref="M2:N2"/>
    <mergeCell ref="O2:P2"/>
    <mergeCell ref="Q2:R2"/>
    <mergeCell ref="S2:T2"/>
    <mergeCell ref="U2:V2"/>
    <mergeCell ref="A1:B1"/>
    <mergeCell ref="C1:J1"/>
    <mergeCell ref="M1:O1"/>
    <mergeCell ref="C2:D2"/>
    <mergeCell ref="E2:F2"/>
    <mergeCell ref="G2:H2"/>
    <mergeCell ref="I2:J2"/>
  </mergeCells>
  <conditionalFormatting sqref="Y3:Z12">
    <cfRule type="cellIs" dxfId="23" priority="1" stopIfTrue="1" operator="equal">
      <formula>1</formula>
    </cfRule>
    <cfRule type="cellIs" dxfId="22" priority="2" stopIfTrue="1" operator="equal">
      <formula>2</formula>
    </cfRule>
    <cfRule type="cellIs" dxfId="21" priority="3" stopIfTrue="1" operator="equal">
      <formula>3</formula>
    </cfRule>
  </conditionalFormatting>
  <conditionalFormatting sqref="AB3:AB12">
    <cfRule type="cellIs" dxfId="20" priority="4" stopIfTrue="1" operator="equal">
      <formula>3</formula>
    </cfRule>
    <cfRule type="cellIs" dxfId="19" priority="5" stopIfTrue="1" operator="equal">
      <formula>2</formula>
    </cfRule>
    <cfRule type="cellIs" dxfId="18" priority="6" stopIfTrue="1" operator="equal">
      <formula>1</formula>
    </cfRule>
  </conditionalFormatting>
  <dataValidations count="1">
    <dataValidation type="list" allowBlank="1" showErrorMessage="1" sqref="E3:V3 G4:V4 I5:V5 K6:V6 M7:V7 O8:V8 Q9:V9 S10:V10 U11:V11">
      <formula1>$D$13:$D$18</formula1>
      <formula2>0</formula2>
    </dataValidation>
  </dataValidations>
  <pageMargins left="0.98402777777777772" right="0.98402777777777772" top="0.98402777777777772" bottom="0.98402777777777772" header="0.51180555555555551" footer="0.51180555555555551"/>
  <pageSetup paperSize="9" firstPageNumber="0" fitToWidth="2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8"/>
  <sheetViews>
    <sheetView showRowColHeaders="0" workbookViewId="0">
      <selection activeCell="C1" sqref="C1"/>
    </sheetView>
  </sheetViews>
  <sheetFormatPr baseColWidth="10" defaultRowHeight="12.75" x14ac:dyDescent="0.2"/>
  <cols>
    <col min="1" max="1" width="3.140625" style="1" customWidth="1"/>
    <col min="2" max="2" width="22.7109375" style="1" customWidth="1"/>
    <col min="3" max="18" width="4.7109375" style="1" customWidth="1"/>
    <col min="19" max="19" width="7.28515625" style="1" customWidth="1"/>
    <col min="20" max="20" width="8.7109375" style="1" customWidth="1"/>
    <col min="21" max="21" width="5.7109375" style="1" customWidth="1"/>
    <col min="22" max="23" width="2.7109375" style="1" customWidth="1"/>
    <col min="24" max="24" width="5.7109375" style="1" customWidth="1"/>
    <col min="25" max="25" width="22.7109375" style="1" customWidth="1"/>
    <col min="26" max="26" width="7.28515625" style="1" customWidth="1"/>
    <col min="27" max="27" width="8.7109375" style="1" customWidth="1"/>
    <col min="28" max="28" width="5.7109375" style="1" customWidth="1"/>
    <col min="29" max="31" width="4.28515625" style="1" customWidth="1"/>
    <col min="32" max="32" width="5.140625" style="4" customWidth="1"/>
    <col min="33" max="33" width="5.5703125" style="4" customWidth="1"/>
    <col min="34" max="34" width="5" style="4" customWidth="1"/>
    <col min="35" max="35" width="4.5703125" style="4" customWidth="1"/>
    <col min="36" max="36" width="5" style="4" customWidth="1"/>
    <col min="37" max="37" width="4.140625" style="4" customWidth="1"/>
    <col min="38" max="38" width="3.7109375" style="4" customWidth="1"/>
    <col min="39" max="40" width="4" style="4" customWidth="1"/>
    <col min="41" max="41" width="4.28515625" style="4" customWidth="1"/>
    <col min="42" max="42" width="4" style="4" customWidth="1"/>
    <col min="43" max="44" width="3.42578125" style="4" customWidth="1"/>
    <col min="45" max="45" width="3.28515625" style="4" customWidth="1"/>
    <col min="46" max="46" width="3.42578125" style="4" customWidth="1"/>
    <col min="47" max="47" width="3.5703125" style="4" customWidth="1"/>
    <col min="48" max="64" width="11.42578125" style="4"/>
    <col min="65" max="16384" width="11.42578125" style="1"/>
  </cols>
  <sheetData>
    <row r="1" spans="1:65" ht="24.95" customHeight="1" x14ac:dyDescent="0.2">
      <c r="A1" s="139" t="s">
        <v>0</v>
      </c>
      <c r="B1" s="139"/>
      <c r="C1" s="131"/>
      <c r="D1" s="131"/>
      <c r="E1" s="131"/>
      <c r="F1" s="131"/>
      <c r="G1" s="131"/>
      <c r="H1" s="131"/>
      <c r="I1" s="131"/>
      <c r="J1" s="131"/>
      <c r="K1" s="95" t="s">
        <v>1</v>
      </c>
      <c r="L1" s="96"/>
      <c r="M1" s="133"/>
      <c r="N1" s="133"/>
      <c r="O1" s="133"/>
      <c r="X1" s="7" t="s">
        <v>5</v>
      </c>
      <c r="Y1" s="5"/>
      <c r="Z1" s="5"/>
      <c r="AA1" s="5"/>
      <c r="AB1" s="5"/>
      <c r="AC1" s="5"/>
      <c r="AD1" s="5"/>
      <c r="AE1" s="5"/>
    </row>
    <row r="2" spans="1:65" x14ac:dyDescent="0.2">
      <c r="A2" s="97"/>
      <c r="B2" s="9" t="s">
        <v>6</v>
      </c>
      <c r="C2" s="138">
        <v>1</v>
      </c>
      <c r="D2" s="138"/>
      <c r="E2" s="138">
        <v>2</v>
      </c>
      <c r="F2" s="138"/>
      <c r="G2" s="138">
        <v>3</v>
      </c>
      <c r="H2" s="138"/>
      <c r="I2" s="138">
        <v>4</v>
      </c>
      <c r="J2" s="138"/>
      <c r="K2" s="138">
        <v>5</v>
      </c>
      <c r="L2" s="138"/>
      <c r="M2" s="138">
        <v>6</v>
      </c>
      <c r="N2" s="138"/>
      <c r="O2" s="138">
        <v>7</v>
      </c>
      <c r="P2" s="138"/>
      <c r="Q2" s="138">
        <v>8</v>
      </c>
      <c r="R2" s="138"/>
      <c r="S2" s="9" t="s">
        <v>7</v>
      </c>
      <c r="T2" s="12" t="s">
        <v>8</v>
      </c>
      <c r="U2" s="9" t="s">
        <v>9</v>
      </c>
      <c r="V2" s="9"/>
      <c r="W2" s="12"/>
      <c r="X2" s="11" t="s">
        <v>9</v>
      </c>
      <c r="Y2" s="11" t="s">
        <v>6</v>
      </c>
      <c r="Z2" s="11" t="s">
        <v>7</v>
      </c>
      <c r="AA2" s="12" t="s">
        <v>8</v>
      </c>
      <c r="AB2" s="12" t="s">
        <v>10</v>
      </c>
      <c r="AC2" s="12" t="s">
        <v>11</v>
      </c>
      <c r="AD2" s="12" t="s">
        <v>12</v>
      </c>
      <c r="AE2" s="12" t="s">
        <v>13</v>
      </c>
    </row>
    <row r="3" spans="1:65" ht="24.95" customHeight="1" x14ac:dyDescent="0.25">
      <c r="A3" s="98">
        <v>1</v>
      </c>
      <c r="B3" s="99"/>
      <c r="C3" s="100"/>
      <c r="D3" s="10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S3" s="101">
        <f t="shared" ref="S3:S10" si="0">SUM(AF3:AU3)</f>
        <v>0</v>
      </c>
      <c r="T3" s="26">
        <f>(AF3+AG3)*0+(AH3+AI3)*$S$4+(AJ3+AK3)*$S$5+(AL3+AM3)*$S$6+(AN3+AO3)*$S$7+(AP3+AQ3)*$S$8+(AR3+AS3)*$S$9+(AT3+AU3)*$S$10</f>
        <v>0</v>
      </c>
      <c r="U3" s="22">
        <f t="shared" ref="U3:U10" si="1">RANK(S11,$S$11:$S$18,0)</f>
        <v>1</v>
      </c>
      <c r="V3" s="103"/>
      <c r="W3" s="104"/>
      <c r="X3" s="101">
        <f>SMALL($U$3:$U$10,1)</f>
        <v>1</v>
      </c>
      <c r="Y3" s="89" t="str">
        <f>IF(H19=0,"",VLOOKUP(1,$F$19:$G$26,2,FALSE))</f>
        <v/>
      </c>
      <c r="Z3" s="25" t="str">
        <f t="shared" ref="Z3:Z10" si="2">IF(Y3="","",VLOOKUP(Y3,$B$3:$S$10,18,FALSE))</f>
        <v/>
      </c>
      <c r="AA3" s="21" t="str">
        <f t="shared" ref="AA3:AA10" si="3">IF(Y3="","",VLOOKUP(Y3,$B$3:$T$10,20,FALSE))</f>
        <v/>
      </c>
      <c r="AB3" s="27" t="str">
        <f t="shared" ref="AB3:AB10" si="4">IF(Y3="","",VLOOKUP(Y3,$AB$11:$AF$18,5,FALSE))</f>
        <v/>
      </c>
      <c r="AC3" s="27" t="str">
        <f t="shared" ref="AC3:AC10" si="5">IF(Y3="","",VLOOKUP(Y3,$AB$11:$AF$18,2,FALSE))</f>
        <v/>
      </c>
      <c r="AD3" s="27" t="str">
        <f t="shared" ref="AD3:AD10" si="6">IF(Y3="","",VLOOKUP(Y3,$AB$11:$AF$18,3,FALSE))</f>
        <v/>
      </c>
      <c r="AE3" s="28" t="str">
        <f t="shared" ref="AE3:AE10" si="7">IF(Y3="","",VLOOKUP(Y3,$AB$11:$AF$18,4,FALSE))</f>
        <v/>
      </c>
      <c r="AF3" s="29">
        <f t="shared" ref="AF3:AU10" si="8">IF(C3=1,1,IF(C3="+",1,IF(C3=0,0,IF(C3="-",0,IF(C3="",0,0.5)))))</f>
        <v>0</v>
      </c>
      <c r="AG3" s="4">
        <f t="shared" si="8"/>
        <v>0</v>
      </c>
      <c r="AH3" s="4">
        <f t="shared" si="8"/>
        <v>0</v>
      </c>
      <c r="AI3" s="4">
        <f t="shared" si="8"/>
        <v>0</v>
      </c>
      <c r="AJ3" s="4">
        <f t="shared" si="8"/>
        <v>0</v>
      </c>
      <c r="AK3" s="4">
        <f t="shared" si="8"/>
        <v>0</v>
      </c>
      <c r="AL3" s="4">
        <f t="shared" si="8"/>
        <v>0</v>
      </c>
      <c r="AM3" s="4">
        <f t="shared" si="8"/>
        <v>0</v>
      </c>
      <c r="AN3" s="4">
        <f t="shared" si="8"/>
        <v>0</v>
      </c>
      <c r="AO3" s="4">
        <f t="shared" si="8"/>
        <v>0</v>
      </c>
      <c r="AP3" s="4">
        <f t="shared" si="8"/>
        <v>0</v>
      </c>
      <c r="AQ3" s="4">
        <f t="shared" si="8"/>
        <v>0</v>
      </c>
      <c r="AR3" s="4">
        <f t="shared" si="8"/>
        <v>0</v>
      </c>
      <c r="AS3" s="4">
        <f t="shared" si="8"/>
        <v>0</v>
      </c>
      <c r="AT3" s="4">
        <f t="shared" si="8"/>
        <v>0</v>
      </c>
      <c r="AU3" s="4">
        <f t="shared" si="8"/>
        <v>0</v>
      </c>
      <c r="AW3" s="4">
        <f t="shared" ref="AW3:BL10" si="9">IF(C3="",0,1)</f>
        <v>0</v>
      </c>
      <c r="AX3" s="4">
        <f t="shared" si="9"/>
        <v>0</v>
      </c>
      <c r="AY3" s="4">
        <f t="shared" si="9"/>
        <v>0</v>
      </c>
      <c r="AZ3" s="4">
        <f t="shared" si="9"/>
        <v>0</v>
      </c>
      <c r="BA3" s="4">
        <f t="shared" si="9"/>
        <v>0</v>
      </c>
      <c r="BB3" s="4">
        <f t="shared" si="9"/>
        <v>0</v>
      </c>
      <c r="BC3" s="4">
        <f t="shared" si="9"/>
        <v>0</v>
      </c>
      <c r="BD3" s="4">
        <f t="shared" si="9"/>
        <v>0</v>
      </c>
      <c r="BE3" s="4">
        <f t="shared" si="9"/>
        <v>0</v>
      </c>
      <c r="BF3" s="4">
        <f t="shared" si="9"/>
        <v>0</v>
      </c>
      <c r="BG3" s="4">
        <f t="shared" si="9"/>
        <v>0</v>
      </c>
      <c r="BH3" s="4">
        <f t="shared" si="9"/>
        <v>0</v>
      </c>
      <c r="BI3" s="4">
        <f t="shared" si="9"/>
        <v>0</v>
      </c>
      <c r="BJ3" s="4">
        <f t="shared" si="9"/>
        <v>0</v>
      </c>
      <c r="BK3" s="4">
        <f t="shared" si="9"/>
        <v>0</v>
      </c>
      <c r="BL3" s="4">
        <f t="shared" si="9"/>
        <v>0</v>
      </c>
      <c r="BM3" s="105"/>
    </row>
    <row r="4" spans="1:65" ht="24.95" customHeight="1" x14ac:dyDescent="0.25">
      <c r="A4" s="106">
        <v>2</v>
      </c>
      <c r="B4" s="107"/>
      <c r="C4" s="39" t="str">
        <f>IF(E3="","",IF(E3=1,0,IF(E3=0,1,IF(E3="+","-",IF(E3="-","+","½")))))</f>
        <v/>
      </c>
      <c r="D4" s="39" t="str">
        <f>IF(F3="","",IF(F3=1,0,IF(F3=0,1,IF(F3="+","-",IF(F3="-","+","½")))))</f>
        <v/>
      </c>
      <c r="E4" s="33"/>
      <c r="F4" s="33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  <c r="S4" s="108">
        <f t="shared" si="0"/>
        <v>0</v>
      </c>
      <c r="T4" s="40">
        <f t="shared" ref="T4:T10" si="10">(AF4+AG4)*0+(AH4+AI4)*$S$4+(AJ4+AK4)*$S$5+(AL4+AM4)*$S$6+(AN4+AO4)*$S$7+(AP4+AQ4)*$S$8+(AR4+AS4)*$S$9+(AT4+AU4)*$S$10</f>
        <v>0</v>
      </c>
      <c r="U4" s="37">
        <f t="shared" si="1"/>
        <v>1</v>
      </c>
      <c r="V4" s="103"/>
      <c r="W4" s="104"/>
      <c r="X4" s="108">
        <f>SMALL($U$3:$U$10,2)</f>
        <v>1</v>
      </c>
      <c r="Y4" s="91" t="str">
        <f>IF(H20=0,"",VLOOKUP(2,$F$19:$G$26,2,FALSE))</f>
        <v/>
      </c>
      <c r="Z4" s="39" t="str">
        <f t="shared" si="2"/>
        <v/>
      </c>
      <c r="AA4" s="36" t="str">
        <f t="shared" si="3"/>
        <v/>
      </c>
      <c r="AB4" s="44" t="str">
        <f t="shared" si="4"/>
        <v/>
      </c>
      <c r="AC4" s="44" t="str">
        <f t="shared" si="5"/>
        <v/>
      </c>
      <c r="AD4" s="44" t="str">
        <f t="shared" si="6"/>
        <v/>
      </c>
      <c r="AE4" s="45" t="str">
        <f t="shared" si="7"/>
        <v/>
      </c>
      <c r="AF4" s="29">
        <f t="shared" si="8"/>
        <v>0</v>
      </c>
      <c r="AG4" s="4">
        <f t="shared" si="8"/>
        <v>0</v>
      </c>
      <c r="AH4" s="4">
        <f t="shared" si="8"/>
        <v>0</v>
      </c>
      <c r="AI4" s="4">
        <f t="shared" si="8"/>
        <v>0</v>
      </c>
      <c r="AJ4" s="4">
        <f t="shared" si="8"/>
        <v>0</v>
      </c>
      <c r="AK4" s="4">
        <f t="shared" si="8"/>
        <v>0</v>
      </c>
      <c r="AL4" s="4">
        <f t="shared" si="8"/>
        <v>0</v>
      </c>
      <c r="AM4" s="4">
        <f t="shared" si="8"/>
        <v>0</v>
      </c>
      <c r="AN4" s="4">
        <f t="shared" si="8"/>
        <v>0</v>
      </c>
      <c r="AO4" s="4">
        <f t="shared" si="8"/>
        <v>0</v>
      </c>
      <c r="AP4" s="4">
        <f t="shared" si="8"/>
        <v>0</v>
      </c>
      <c r="AQ4" s="4">
        <f t="shared" si="8"/>
        <v>0</v>
      </c>
      <c r="AR4" s="4">
        <f t="shared" si="8"/>
        <v>0</v>
      </c>
      <c r="AS4" s="4">
        <f t="shared" si="8"/>
        <v>0</v>
      </c>
      <c r="AT4" s="4">
        <f t="shared" si="8"/>
        <v>0</v>
      </c>
      <c r="AU4" s="4">
        <f t="shared" si="8"/>
        <v>0</v>
      </c>
      <c r="AW4" s="4">
        <f t="shared" si="9"/>
        <v>0</v>
      </c>
      <c r="AX4" s="4">
        <f t="shared" si="9"/>
        <v>0</v>
      </c>
      <c r="AY4" s="4">
        <f t="shared" si="9"/>
        <v>0</v>
      </c>
      <c r="AZ4" s="4">
        <f t="shared" si="9"/>
        <v>0</v>
      </c>
      <c r="BA4" s="4">
        <f t="shared" si="9"/>
        <v>0</v>
      </c>
      <c r="BB4" s="4">
        <f t="shared" si="9"/>
        <v>0</v>
      </c>
      <c r="BC4" s="4">
        <f t="shared" si="9"/>
        <v>0</v>
      </c>
      <c r="BD4" s="4">
        <f t="shared" si="9"/>
        <v>0</v>
      </c>
      <c r="BE4" s="4">
        <f t="shared" si="9"/>
        <v>0</v>
      </c>
      <c r="BF4" s="4">
        <f t="shared" si="9"/>
        <v>0</v>
      </c>
      <c r="BG4" s="4">
        <f t="shared" si="9"/>
        <v>0</v>
      </c>
      <c r="BH4" s="4">
        <f t="shared" si="9"/>
        <v>0</v>
      </c>
      <c r="BI4" s="4">
        <f t="shared" si="9"/>
        <v>0</v>
      </c>
      <c r="BJ4" s="4">
        <f t="shared" si="9"/>
        <v>0</v>
      </c>
      <c r="BK4" s="4">
        <f t="shared" si="9"/>
        <v>0</v>
      </c>
      <c r="BL4" s="4">
        <f t="shared" si="9"/>
        <v>0</v>
      </c>
      <c r="BM4" s="105"/>
    </row>
    <row r="5" spans="1:65" ht="24.95" customHeight="1" x14ac:dyDescent="0.25">
      <c r="A5" s="106">
        <v>3</v>
      </c>
      <c r="B5" s="107"/>
      <c r="C5" s="39" t="str">
        <f>IF(G3="","",IF(G3=1,0,IF(G3=0,1,IF(G3="+","-",IF(G3="-","+","½")))))</f>
        <v/>
      </c>
      <c r="D5" s="39" t="str">
        <f>IF(H3="","",IF(H3=1,0,IF(H3=0,1,IF(H3="+","-",IF(H3="-","+","½")))))</f>
        <v/>
      </c>
      <c r="E5" s="39" t="str">
        <f>IF(G4="","",IF(G4=1,0,IF(G4=0,1,IF(G4="+","-",IF(G4="-","+","½")))))</f>
        <v/>
      </c>
      <c r="F5" s="39" t="str">
        <f>IF(H4="","",IF(H4=1,0,IF(H4=0,1,IF(H4="+","-",IF(H4="-","+","½")))))</f>
        <v/>
      </c>
      <c r="G5" s="33"/>
      <c r="H5" s="33"/>
      <c r="I5" s="34"/>
      <c r="J5" s="34"/>
      <c r="K5" s="34"/>
      <c r="L5" s="34"/>
      <c r="M5" s="34"/>
      <c r="N5" s="34"/>
      <c r="O5" s="34"/>
      <c r="P5" s="34"/>
      <c r="Q5" s="34"/>
      <c r="R5" s="35"/>
      <c r="S5" s="108">
        <f t="shared" si="0"/>
        <v>0</v>
      </c>
      <c r="T5" s="40">
        <f t="shared" si="10"/>
        <v>0</v>
      </c>
      <c r="U5" s="37">
        <f t="shared" si="1"/>
        <v>1</v>
      </c>
      <c r="V5" s="103"/>
      <c r="W5" s="104"/>
      <c r="X5" s="108">
        <f>SMALL($U$3:$U$10,3)</f>
        <v>1</v>
      </c>
      <c r="Y5" s="91" t="str">
        <f>IF(H21=0,"",VLOOKUP(3,$F$19:$G$26,2,FALSE))</f>
        <v/>
      </c>
      <c r="Z5" s="39" t="str">
        <f t="shared" si="2"/>
        <v/>
      </c>
      <c r="AA5" s="36" t="str">
        <f t="shared" si="3"/>
        <v/>
      </c>
      <c r="AB5" s="44" t="str">
        <f t="shared" si="4"/>
        <v/>
      </c>
      <c r="AC5" s="44" t="str">
        <f t="shared" si="5"/>
        <v/>
      </c>
      <c r="AD5" s="44" t="str">
        <f t="shared" si="6"/>
        <v/>
      </c>
      <c r="AE5" s="45" t="str">
        <f t="shared" si="7"/>
        <v/>
      </c>
      <c r="AF5" s="29">
        <f t="shared" si="8"/>
        <v>0</v>
      </c>
      <c r="AG5" s="4">
        <f t="shared" si="8"/>
        <v>0</v>
      </c>
      <c r="AH5" s="4">
        <f t="shared" si="8"/>
        <v>0</v>
      </c>
      <c r="AI5" s="4">
        <f t="shared" si="8"/>
        <v>0</v>
      </c>
      <c r="AJ5" s="4">
        <f t="shared" si="8"/>
        <v>0</v>
      </c>
      <c r="AK5" s="4">
        <f t="shared" si="8"/>
        <v>0</v>
      </c>
      <c r="AL5" s="4">
        <f t="shared" si="8"/>
        <v>0</v>
      </c>
      <c r="AM5" s="4">
        <f t="shared" si="8"/>
        <v>0</v>
      </c>
      <c r="AN5" s="4">
        <f t="shared" si="8"/>
        <v>0</v>
      </c>
      <c r="AO5" s="4">
        <f t="shared" si="8"/>
        <v>0</v>
      </c>
      <c r="AP5" s="4">
        <f t="shared" si="8"/>
        <v>0</v>
      </c>
      <c r="AQ5" s="4">
        <f t="shared" si="8"/>
        <v>0</v>
      </c>
      <c r="AR5" s="4">
        <f t="shared" si="8"/>
        <v>0</v>
      </c>
      <c r="AS5" s="4">
        <f t="shared" si="8"/>
        <v>0</v>
      </c>
      <c r="AT5" s="4">
        <f t="shared" si="8"/>
        <v>0</v>
      </c>
      <c r="AU5" s="4">
        <f t="shared" si="8"/>
        <v>0</v>
      </c>
      <c r="AW5" s="4">
        <f t="shared" si="9"/>
        <v>0</v>
      </c>
      <c r="AX5" s="4">
        <f t="shared" si="9"/>
        <v>0</v>
      </c>
      <c r="AY5" s="4">
        <f t="shared" si="9"/>
        <v>0</v>
      </c>
      <c r="AZ5" s="4">
        <f t="shared" si="9"/>
        <v>0</v>
      </c>
      <c r="BA5" s="4">
        <f t="shared" si="9"/>
        <v>0</v>
      </c>
      <c r="BB5" s="4">
        <f t="shared" si="9"/>
        <v>0</v>
      </c>
      <c r="BC5" s="4">
        <f t="shared" si="9"/>
        <v>0</v>
      </c>
      <c r="BD5" s="4">
        <f t="shared" si="9"/>
        <v>0</v>
      </c>
      <c r="BE5" s="4">
        <f t="shared" si="9"/>
        <v>0</v>
      </c>
      <c r="BF5" s="4">
        <f t="shared" si="9"/>
        <v>0</v>
      </c>
      <c r="BG5" s="4">
        <f t="shared" si="9"/>
        <v>0</v>
      </c>
      <c r="BH5" s="4">
        <f t="shared" si="9"/>
        <v>0</v>
      </c>
      <c r="BI5" s="4">
        <f t="shared" si="9"/>
        <v>0</v>
      </c>
      <c r="BJ5" s="4">
        <f t="shared" si="9"/>
        <v>0</v>
      </c>
      <c r="BK5" s="4">
        <f t="shared" si="9"/>
        <v>0</v>
      </c>
      <c r="BL5" s="4">
        <f t="shared" si="9"/>
        <v>0</v>
      </c>
      <c r="BM5" s="105"/>
    </row>
    <row r="6" spans="1:65" ht="24.95" customHeight="1" x14ac:dyDescent="0.25">
      <c r="A6" s="106">
        <v>4</v>
      </c>
      <c r="B6" s="107"/>
      <c r="C6" s="39" t="str">
        <f>IF(I3="","",IF(I3=1,0,IF(I3=0,1,IF(I3="+","-",IF(I3="-","+","½")))))</f>
        <v/>
      </c>
      <c r="D6" s="39" t="str">
        <f>IF(J3="","",IF(J3=1,0,IF(J3=0,1,IF(J3="+","-",IF(J3="-","+","½")))))</f>
        <v/>
      </c>
      <c r="E6" s="39" t="str">
        <f>IF(I4="","",IF(I4=1,0,IF(I4=0,1,IF(I4="+","-",IF(I4="-","+","½")))))</f>
        <v/>
      </c>
      <c r="F6" s="39" t="str">
        <f>IF(J4="","",IF(J4=1,0,IF(J4=0,1,IF(J4="+","-",IF(J4="-","+","½")))))</f>
        <v/>
      </c>
      <c r="G6" s="39" t="str">
        <f>IF(I5="","",IF(I5=1,0,IF(I5=0,1,IF(I5="+","-",IF(I5="-","+","½")))))</f>
        <v/>
      </c>
      <c r="H6" s="39" t="str">
        <f>IF(J5="","",IF(J5=1,0,IF(J5=0,1,IF(J5="+","-",IF(J5="-","+","½")))))</f>
        <v/>
      </c>
      <c r="I6" s="33"/>
      <c r="J6" s="33"/>
      <c r="K6" s="34"/>
      <c r="L6" s="34"/>
      <c r="M6" s="34"/>
      <c r="N6" s="34"/>
      <c r="O6" s="34"/>
      <c r="P6" s="34"/>
      <c r="Q6" s="34"/>
      <c r="R6" s="35"/>
      <c r="S6" s="108">
        <f t="shared" si="0"/>
        <v>0</v>
      </c>
      <c r="T6" s="40">
        <f t="shared" si="10"/>
        <v>0</v>
      </c>
      <c r="U6" s="37">
        <f t="shared" si="1"/>
        <v>1</v>
      </c>
      <c r="V6" s="103"/>
      <c r="W6" s="104"/>
      <c r="X6" s="108">
        <f>SMALL($U$3:$U$10,4)</f>
        <v>1</v>
      </c>
      <c r="Y6" s="91" t="str">
        <f>IF(H22=0,"",VLOOKUP(4,$F$19:$G$26,2,FALSE))</f>
        <v/>
      </c>
      <c r="Z6" s="39" t="str">
        <f t="shared" si="2"/>
        <v/>
      </c>
      <c r="AA6" s="36" t="str">
        <f t="shared" si="3"/>
        <v/>
      </c>
      <c r="AB6" s="44" t="str">
        <f t="shared" si="4"/>
        <v/>
      </c>
      <c r="AC6" s="44" t="str">
        <f t="shared" si="5"/>
        <v/>
      </c>
      <c r="AD6" s="44" t="str">
        <f t="shared" si="6"/>
        <v/>
      </c>
      <c r="AE6" s="45" t="str">
        <f t="shared" si="7"/>
        <v/>
      </c>
      <c r="AF6" s="29">
        <f t="shared" si="8"/>
        <v>0</v>
      </c>
      <c r="AG6" s="4">
        <f t="shared" si="8"/>
        <v>0</v>
      </c>
      <c r="AH6" s="4">
        <f t="shared" si="8"/>
        <v>0</v>
      </c>
      <c r="AI6" s="4">
        <f t="shared" si="8"/>
        <v>0</v>
      </c>
      <c r="AJ6" s="4">
        <f t="shared" si="8"/>
        <v>0</v>
      </c>
      <c r="AK6" s="4">
        <f t="shared" si="8"/>
        <v>0</v>
      </c>
      <c r="AL6" s="4">
        <f t="shared" si="8"/>
        <v>0</v>
      </c>
      <c r="AM6" s="4">
        <f t="shared" si="8"/>
        <v>0</v>
      </c>
      <c r="AN6" s="4">
        <f t="shared" si="8"/>
        <v>0</v>
      </c>
      <c r="AO6" s="4">
        <f t="shared" si="8"/>
        <v>0</v>
      </c>
      <c r="AP6" s="4">
        <f t="shared" si="8"/>
        <v>0</v>
      </c>
      <c r="AQ6" s="4">
        <f t="shared" si="8"/>
        <v>0</v>
      </c>
      <c r="AR6" s="4">
        <f t="shared" si="8"/>
        <v>0</v>
      </c>
      <c r="AS6" s="4">
        <f t="shared" si="8"/>
        <v>0</v>
      </c>
      <c r="AT6" s="4">
        <f t="shared" si="8"/>
        <v>0</v>
      </c>
      <c r="AU6" s="4">
        <f t="shared" si="8"/>
        <v>0</v>
      </c>
      <c r="AW6" s="4">
        <f t="shared" si="9"/>
        <v>0</v>
      </c>
      <c r="AX6" s="4">
        <f t="shared" si="9"/>
        <v>0</v>
      </c>
      <c r="AY6" s="4">
        <f t="shared" si="9"/>
        <v>0</v>
      </c>
      <c r="AZ6" s="4">
        <f t="shared" si="9"/>
        <v>0</v>
      </c>
      <c r="BA6" s="4">
        <f t="shared" si="9"/>
        <v>0</v>
      </c>
      <c r="BB6" s="4">
        <f t="shared" si="9"/>
        <v>0</v>
      </c>
      <c r="BC6" s="4">
        <f t="shared" si="9"/>
        <v>0</v>
      </c>
      <c r="BD6" s="4">
        <f t="shared" si="9"/>
        <v>0</v>
      </c>
      <c r="BE6" s="4">
        <f t="shared" si="9"/>
        <v>0</v>
      </c>
      <c r="BF6" s="4">
        <f t="shared" si="9"/>
        <v>0</v>
      </c>
      <c r="BG6" s="4">
        <f t="shared" si="9"/>
        <v>0</v>
      </c>
      <c r="BH6" s="4">
        <f t="shared" si="9"/>
        <v>0</v>
      </c>
      <c r="BI6" s="4">
        <f t="shared" si="9"/>
        <v>0</v>
      </c>
      <c r="BJ6" s="4">
        <f t="shared" si="9"/>
        <v>0</v>
      </c>
      <c r="BK6" s="4">
        <f t="shared" si="9"/>
        <v>0</v>
      </c>
      <c r="BL6" s="4">
        <f t="shared" si="9"/>
        <v>0</v>
      </c>
      <c r="BM6" s="105"/>
    </row>
    <row r="7" spans="1:65" ht="24.95" customHeight="1" x14ac:dyDescent="0.25">
      <c r="A7" s="106">
        <v>5</v>
      </c>
      <c r="B7" s="107"/>
      <c r="C7" s="39" t="str">
        <f>IF(K3="","",IF(K3=1,0,IF(K3=0,1,IF(K3="+","-",IF(K3="-","+","½")))))</f>
        <v/>
      </c>
      <c r="D7" s="39" t="str">
        <f>IF(L3="","",IF(L3=1,0,IF(L3=0,1,IF(L3="+","-",IF(L3="-","+","½")))))</f>
        <v/>
      </c>
      <c r="E7" s="39" t="str">
        <f>IF(K4="","",IF(K4=1,0,IF(K4=0,1,IF(K4="+","-",IF(K4="-","+","½")))))</f>
        <v/>
      </c>
      <c r="F7" s="39" t="str">
        <f>IF(L4="","",IF(L4=1,0,IF(L4=0,1,IF(L4="+","-",IF(L4="-","+","½")))))</f>
        <v/>
      </c>
      <c r="G7" s="39" t="str">
        <f>IF(K5="","",IF(K5=1,0,IF(K5=0,1,IF(K5="+","-",IF(K5="-","+","½")))))</f>
        <v/>
      </c>
      <c r="H7" s="39" t="str">
        <f>IF(L5="","",IF(L5=1,0,IF(L5=0,1,IF(L5="+","-",IF(L5="-","+","½")))))</f>
        <v/>
      </c>
      <c r="I7" s="39" t="str">
        <f>IF(K6="","",IF(K6=1,0,IF(K6=0,1,IF(K6="+","-",IF(K6="-","+","½")))))</f>
        <v/>
      </c>
      <c r="J7" s="39" t="str">
        <f>IF(L6="","",IF(L6=1,0,IF(L6=0,1,IF(L6="+","-",IF(L6="-","+","½")))))</f>
        <v/>
      </c>
      <c r="K7" s="33"/>
      <c r="L7" s="33"/>
      <c r="M7" s="34"/>
      <c r="N7" s="34"/>
      <c r="O7" s="34"/>
      <c r="P7" s="34"/>
      <c r="Q7" s="34"/>
      <c r="R7" s="35"/>
      <c r="S7" s="108">
        <f t="shared" si="0"/>
        <v>0</v>
      </c>
      <c r="T7" s="40">
        <f t="shared" si="10"/>
        <v>0</v>
      </c>
      <c r="U7" s="37">
        <f t="shared" si="1"/>
        <v>1</v>
      </c>
      <c r="V7" s="103"/>
      <c r="W7" s="104"/>
      <c r="X7" s="108">
        <f>SMALL($U$3:$U$10,5)</f>
        <v>1</v>
      </c>
      <c r="Y7" s="91" t="str">
        <f>IF(H23=0,"",VLOOKUP(5,$F$19:$G$26,2,FALSE))</f>
        <v/>
      </c>
      <c r="Z7" s="39" t="str">
        <f t="shared" si="2"/>
        <v/>
      </c>
      <c r="AA7" s="36" t="str">
        <f t="shared" si="3"/>
        <v/>
      </c>
      <c r="AB7" s="44" t="str">
        <f t="shared" si="4"/>
        <v/>
      </c>
      <c r="AC7" s="44" t="str">
        <f t="shared" si="5"/>
        <v/>
      </c>
      <c r="AD7" s="44" t="str">
        <f t="shared" si="6"/>
        <v/>
      </c>
      <c r="AE7" s="45" t="str">
        <f t="shared" si="7"/>
        <v/>
      </c>
      <c r="AF7" s="29">
        <f t="shared" si="8"/>
        <v>0</v>
      </c>
      <c r="AG7" s="4">
        <f t="shared" si="8"/>
        <v>0</v>
      </c>
      <c r="AH7" s="4">
        <f t="shared" si="8"/>
        <v>0</v>
      </c>
      <c r="AI7" s="4">
        <f t="shared" si="8"/>
        <v>0</v>
      </c>
      <c r="AJ7" s="4">
        <f t="shared" si="8"/>
        <v>0</v>
      </c>
      <c r="AK7" s="4">
        <f t="shared" si="8"/>
        <v>0</v>
      </c>
      <c r="AL7" s="4">
        <f t="shared" si="8"/>
        <v>0</v>
      </c>
      <c r="AM7" s="4">
        <f t="shared" si="8"/>
        <v>0</v>
      </c>
      <c r="AN7" s="4">
        <f t="shared" si="8"/>
        <v>0</v>
      </c>
      <c r="AO7" s="4">
        <f t="shared" si="8"/>
        <v>0</v>
      </c>
      <c r="AP7" s="4">
        <f t="shared" si="8"/>
        <v>0</v>
      </c>
      <c r="AQ7" s="4">
        <f t="shared" si="8"/>
        <v>0</v>
      </c>
      <c r="AR7" s="4">
        <f t="shared" si="8"/>
        <v>0</v>
      </c>
      <c r="AS7" s="4">
        <f t="shared" si="8"/>
        <v>0</v>
      </c>
      <c r="AT7" s="4">
        <f t="shared" si="8"/>
        <v>0</v>
      </c>
      <c r="AU7" s="4">
        <f t="shared" si="8"/>
        <v>0</v>
      </c>
      <c r="AW7" s="4">
        <f t="shared" si="9"/>
        <v>0</v>
      </c>
      <c r="AX7" s="4">
        <f t="shared" si="9"/>
        <v>0</v>
      </c>
      <c r="AY7" s="4">
        <f t="shared" si="9"/>
        <v>0</v>
      </c>
      <c r="AZ7" s="4">
        <f t="shared" si="9"/>
        <v>0</v>
      </c>
      <c r="BA7" s="4">
        <f t="shared" si="9"/>
        <v>0</v>
      </c>
      <c r="BB7" s="4">
        <f t="shared" si="9"/>
        <v>0</v>
      </c>
      <c r="BC7" s="4">
        <f t="shared" si="9"/>
        <v>0</v>
      </c>
      <c r="BD7" s="4">
        <f t="shared" si="9"/>
        <v>0</v>
      </c>
      <c r="BE7" s="4">
        <f t="shared" si="9"/>
        <v>0</v>
      </c>
      <c r="BF7" s="4">
        <f t="shared" si="9"/>
        <v>0</v>
      </c>
      <c r="BG7" s="4">
        <f t="shared" si="9"/>
        <v>0</v>
      </c>
      <c r="BH7" s="4">
        <f t="shared" si="9"/>
        <v>0</v>
      </c>
      <c r="BI7" s="4">
        <f t="shared" si="9"/>
        <v>0</v>
      </c>
      <c r="BJ7" s="4">
        <f t="shared" si="9"/>
        <v>0</v>
      </c>
      <c r="BK7" s="4">
        <f t="shared" si="9"/>
        <v>0</v>
      </c>
      <c r="BL7" s="4">
        <f t="shared" si="9"/>
        <v>0</v>
      </c>
      <c r="BM7" s="105"/>
    </row>
    <row r="8" spans="1:65" ht="24.95" customHeight="1" x14ac:dyDescent="0.25">
      <c r="A8" s="106">
        <v>6</v>
      </c>
      <c r="B8" s="107"/>
      <c r="C8" s="39" t="str">
        <f>IF(M3="","",IF(M3=1,0,IF(M3=0,1,IF(M3="+","-",IF(M3="-","+","½")))))</f>
        <v/>
      </c>
      <c r="D8" s="39" t="str">
        <f>IF(N3="","",IF(N3=1,0,IF(N3=0,1,IF(N3="+","-",IF(N3="-","+","½")))))</f>
        <v/>
      </c>
      <c r="E8" s="39" t="str">
        <f>IF(M4="","",IF(M4=1,0,IF(M4=0,1,IF(M4="+","-",IF(M4="-","+","½")))))</f>
        <v/>
      </c>
      <c r="F8" s="39" t="str">
        <f>IF(N4="","",IF(N4=1,0,IF(N4=0,1,IF(N4="+","-",IF(N4="-","+","½")))))</f>
        <v/>
      </c>
      <c r="G8" s="39" t="str">
        <f>IF(M5="","",IF(M5=1,0,IF(M5=0,1,IF(M5="+","-",IF(M5="-","+","½")))))</f>
        <v/>
      </c>
      <c r="H8" s="39" t="str">
        <f>IF(N5="","",IF(N5=1,0,IF(N5=0,1,IF(N5="+","-",IF(N5="-","+","½")))))</f>
        <v/>
      </c>
      <c r="I8" s="39" t="str">
        <f>IF(M6="","",IF(M6=1,0,IF(M6=0,1,IF(M6="+","-",IF(M6="-","+","½")))))</f>
        <v/>
      </c>
      <c r="J8" s="39" t="str">
        <f>IF(N6="","",IF(N6=1,0,IF(N6=0,1,IF(N6="+","-",IF(N6="-","+","½")))))</f>
        <v/>
      </c>
      <c r="K8" s="39" t="str">
        <f>IF(M7="","",IF(M7=1,0,IF(M7=0,1,IF(M7="+","-",IF(M7="-","+","½")))))</f>
        <v/>
      </c>
      <c r="L8" s="39" t="str">
        <f>IF(N7="","",IF(N7=1,0,IF(N7=0,1,IF(N7="+","-",IF(N7="-","+","½")))))</f>
        <v/>
      </c>
      <c r="M8" s="33"/>
      <c r="N8" s="33"/>
      <c r="O8" s="34"/>
      <c r="P8" s="34"/>
      <c r="Q8" s="34"/>
      <c r="R8" s="35"/>
      <c r="S8" s="108">
        <f t="shared" si="0"/>
        <v>0</v>
      </c>
      <c r="T8" s="40">
        <f t="shared" si="10"/>
        <v>0</v>
      </c>
      <c r="U8" s="37">
        <f t="shared" si="1"/>
        <v>1</v>
      </c>
      <c r="V8" s="103"/>
      <c r="W8" s="104"/>
      <c r="X8" s="108">
        <f>SMALL($U$3:$U$10,6)</f>
        <v>1</v>
      </c>
      <c r="Y8" s="91" t="str">
        <f>IF(H24=0,"",VLOOKUP(6,$F$19:$G$26,2,FALSE))</f>
        <v/>
      </c>
      <c r="Z8" s="39" t="str">
        <f t="shared" si="2"/>
        <v/>
      </c>
      <c r="AA8" s="36" t="str">
        <f t="shared" si="3"/>
        <v/>
      </c>
      <c r="AB8" s="44" t="str">
        <f t="shared" si="4"/>
        <v/>
      </c>
      <c r="AC8" s="44" t="str">
        <f t="shared" si="5"/>
        <v/>
      </c>
      <c r="AD8" s="44" t="str">
        <f t="shared" si="6"/>
        <v/>
      </c>
      <c r="AE8" s="45" t="str">
        <f t="shared" si="7"/>
        <v/>
      </c>
      <c r="AF8" s="29">
        <f t="shared" si="8"/>
        <v>0</v>
      </c>
      <c r="AG8" s="4">
        <f t="shared" si="8"/>
        <v>0</v>
      </c>
      <c r="AH8" s="4">
        <f t="shared" si="8"/>
        <v>0</v>
      </c>
      <c r="AI8" s="4">
        <f t="shared" si="8"/>
        <v>0</v>
      </c>
      <c r="AJ8" s="4">
        <f t="shared" si="8"/>
        <v>0</v>
      </c>
      <c r="AK8" s="4">
        <f t="shared" si="8"/>
        <v>0</v>
      </c>
      <c r="AL8" s="4">
        <f t="shared" si="8"/>
        <v>0</v>
      </c>
      <c r="AM8" s="4">
        <f t="shared" si="8"/>
        <v>0</v>
      </c>
      <c r="AN8" s="4">
        <f t="shared" si="8"/>
        <v>0</v>
      </c>
      <c r="AO8" s="4">
        <f t="shared" si="8"/>
        <v>0</v>
      </c>
      <c r="AP8" s="4">
        <f t="shared" si="8"/>
        <v>0</v>
      </c>
      <c r="AQ8" s="4">
        <f t="shared" si="8"/>
        <v>0</v>
      </c>
      <c r="AR8" s="4">
        <f t="shared" si="8"/>
        <v>0</v>
      </c>
      <c r="AS8" s="4">
        <f t="shared" si="8"/>
        <v>0</v>
      </c>
      <c r="AT8" s="4">
        <f t="shared" si="8"/>
        <v>0</v>
      </c>
      <c r="AU8" s="4">
        <f t="shared" si="8"/>
        <v>0</v>
      </c>
      <c r="AW8" s="4">
        <f t="shared" si="9"/>
        <v>0</v>
      </c>
      <c r="AX8" s="4">
        <f t="shared" si="9"/>
        <v>0</v>
      </c>
      <c r="AY8" s="4">
        <f t="shared" si="9"/>
        <v>0</v>
      </c>
      <c r="AZ8" s="4">
        <f t="shared" si="9"/>
        <v>0</v>
      </c>
      <c r="BA8" s="4">
        <f t="shared" si="9"/>
        <v>0</v>
      </c>
      <c r="BB8" s="4">
        <f t="shared" si="9"/>
        <v>0</v>
      </c>
      <c r="BC8" s="4">
        <f t="shared" si="9"/>
        <v>0</v>
      </c>
      <c r="BD8" s="4">
        <f t="shared" si="9"/>
        <v>0</v>
      </c>
      <c r="BE8" s="4">
        <f t="shared" si="9"/>
        <v>0</v>
      </c>
      <c r="BF8" s="4">
        <f t="shared" si="9"/>
        <v>0</v>
      </c>
      <c r="BG8" s="4">
        <f t="shared" si="9"/>
        <v>0</v>
      </c>
      <c r="BH8" s="4">
        <f t="shared" si="9"/>
        <v>0</v>
      </c>
      <c r="BI8" s="4">
        <f t="shared" si="9"/>
        <v>0</v>
      </c>
      <c r="BJ8" s="4">
        <f t="shared" si="9"/>
        <v>0</v>
      </c>
      <c r="BK8" s="4">
        <f t="shared" si="9"/>
        <v>0</v>
      </c>
      <c r="BL8" s="4">
        <f t="shared" si="9"/>
        <v>0</v>
      </c>
      <c r="BM8" s="105"/>
    </row>
    <row r="9" spans="1:65" ht="24.95" customHeight="1" x14ac:dyDescent="0.25">
      <c r="A9" s="106">
        <v>7</v>
      </c>
      <c r="B9" s="107"/>
      <c r="C9" s="39" t="str">
        <f>IF(O3="","",IF(O3=1,0,IF(O3=0,1,IF(O3="+","-",IF(O3="-","+","½")))))</f>
        <v/>
      </c>
      <c r="D9" s="39" t="str">
        <f>IF(P3="","",IF(P3=1,0,IF(P3=0,1,IF(P3="+","-",IF(P3="-","+","½")))))</f>
        <v/>
      </c>
      <c r="E9" s="39" t="str">
        <f>IF(O4="","",IF(O4=1,0,IF(O4=0,1,IF(O4="+","-",IF(O4="-","+","½")))))</f>
        <v/>
      </c>
      <c r="F9" s="39" t="str">
        <f>IF(P4="","",IF(P4=1,0,IF(P4=0,1,IF(P4="+","-",IF(P4="-","+","½")))))</f>
        <v/>
      </c>
      <c r="G9" s="39" t="str">
        <f>IF(O5="","",IF(O5=1,0,IF(O5=0,1,IF(O5="+","-",IF(O5="-","+","½")))))</f>
        <v/>
      </c>
      <c r="H9" s="39" t="str">
        <f>IF(P5="","",IF(P5=1,0,IF(P5=0,1,IF(P5="+","-",IF(P5="-","+","½")))))</f>
        <v/>
      </c>
      <c r="I9" s="39" t="str">
        <f>IF(O6="","",IF(O6=1,0,IF(O6=0,1,IF(O6="+","-",IF(O6="-","+","½")))))</f>
        <v/>
      </c>
      <c r="J9" s="39" t="str">
        <f>IF(P6="","",IF(P6=1,0,IF(P6=0,1,IF(P6="+","-",IF(P6="-","+","½")))))</f>
        <v/>
      </c>
      <c r="K9" s="39" t="str">
        <f>IF(O7="","",IF(O7=1,0,IF(O7=0,1,IF(O7="+","-",IF(O7="-","+","½")))))</f>
        <v/>
      </c>
      <c r="L9" s="39" t="str">
        <f>IF(P7="","",IF(P7=1,0,IF(P7=0,1,IF(P7="+","-",IF(P7="-","+","½")))))</f>
        <v/>
      </c>
      <c r="M9" s="39" t="str">
        <f>IF(O8="","",IF(O8=1,0,IF(O8=0,1,IF(O8="+","-",IF(O8="-","+","½")))))</f>
        <v/>
      </c>
      <c r="N9" s="39" t="str">
        <f>IF(P8="","",IF(P8=1,0,IF(P8=0,1,IF(P8="+","-",IF(P8="-","+","½")))))</f>
        <v/>
      </c>
      <c r="O9" s="33"/>
      <c r="P9" s="33"/>
      <c r="Q9" s="34"/>
      <c r="R9" s="35"/>
      <c r="S9" s="108">
        <f t="shared" si="0"/>
        <v>0</v>
      </c>
      <c r="T9" s="40">
        <f t="shared" si="10"/>
        <v>0</v>
      </c>
      <c r="U9" s="37">
        <f t="shared" si="1"/>
        <v>1</v>
      </c>
      <c r="V9" s="103"/>
      <c r="W9" s="104"/>
      <c r="X9" s="108">
        <f>SMALL($U$3:$U$10,7)</f>
        <v>1</v>
      </c>
      <c r="Y9" s="91" t="str">
        <f>IF(H25=0,"",VLOOKUP(7,$F$19:$G$26,2,FALSE))</f>
        <v/>
      </c>
      <c r="Z9" s="39" t="str">
        <f t="shared" si="2"/>
        <v/>
      </c>
      <c r="AA9" s="36" t="str">
        <f t="shared" si="3"/>
        <v/>
      </c>
      <c r="AB9" s="44" t="str">
        <f t="shared" si="4"/>
        <v/>
      </c>
      <c r="AC9" s="44" t="str">
        <f t="shared" si="5"/>
        <v/>
      </c>
      <c r="AD9" s="44" t="str">
        <f t="shared" si="6"/>
        <v/>
      </c>
      <c r="AE9" s="45" t="str">
        <f t="shared" si="7"/>
        <v/>
      </c>
      <c r="AF9" s="29">
        <f t="shared" si="8"/>
        <v>0</v>
      </c>
      <c r="AG9" s="4">
        <f t="shared" si="8"/>
        <v>0</v>
      </c>
      <c r="AH9" s="4">
        <f t="shared" si="8"/>
        <v>0</v>
      </c>
      <c r="AI9" s="4">
        <f t="shared" si="8"/>
        <v>0</v>
      </c>
      <c r="AJ9" s="4">
        <f t="shared" si="8"/>
        <v>0</v>
      </c>
      <c r="AK9" s="4">
        <f t="shared" si="8"/>
        <v>0</v>
      </c>
      <c r="AL9" s="4">
        <f t="shared" si="8"/>
        <v>0</v>
      </c>
      <c r="AM9" s="4">
        <f t="shared" si="8"/>
        <v>0</v>
      </c>
      <c r="AN9" s="4">
        <f t="shared" si="8"/>
        <v>0</v>
      </c>
      <c r="AO9" s="4">
        <f t="shared" si="8"/>
        <v>0</v>
      </c>
      <c r="AP9" s="4">
        <f t="shared" si="8"/>
        <v>0</v>
      </c>
      <c r="AQ9" s="4">
        <f t="shared" si="8"/>
        <v>0</v>
      </c>
      <c r="AR9" s="4">
        <f t="shared" si="8"/>
        <v>0</v>
      </c>
      <c r="AS9" s="4">
        <f t="shared" si="8"/>
        <v>0</v>
      </c>
      <c r="AT9" s="4">
        <f t="shared" si="8"/>
        <v>0</v>
      </c>
      <c r="AU9" s="4">
        <f t="shared" si="8"/>
        <v>0</v>
      </c>
      <c r="AW9" s="4">
        <f t="shared" si="9"/>
        <v>0</v>
      </c>
      <c r="AX9" s="4">
        <f t="shared" si="9"/>
        <v>0</v>
      </c>
      <c r="AY9" s="4">
        <f t="shared" si="9"/>
        <v>0</v>
      </c>
      <c r="AZ9" s="4">
        <f t="shared" si="9"/>
        <v>0</v>
      </c>
      <c r="BA9" s="4">
        <f t="shared" si="9"/>
        <v>0</v>
      </c>
      <c r="BB9" s="4">
        <f t="shared" si="9"/>
        <v>0</v>
      </c>
      <c r="BC9" s="4">
        <f t="shared" si="9"/>
        <v>0</v>
      </c>
      <c r="BD9" s="4">
        <f t="shared" si="9"/>
        <v>0</v>
      </c>
      <c r="BE9" s="4">
        <f t="shared" si="9"/>
        <v>0</v>
      </c>
      <c r="BF9" s="4">
        <f t="shared" si="9"/>
        <v>0</v>
      </c>
      <c r="BG9" s="4">
        <f t="shared" si="9"/>
        <v>0</v>
      </c>
      <c r="BH9" s="4">
        <f t="shared" si="9"/>
        <v>0</v>
      </c>
      <c r="BI9" s="4">
        <f t="shared" si="9"/>
        <v>0</v>
      </c>
      <c r="BJ9" s="4">
        <f t="shared" si="9"/>
        <v>0</v>
      </c>
      <c r="BK9" s="4">
        <f t="shared" si="9"/>
        <v>0</v>
      </c>
      <c r="BL9" s="4">
        <f t="shared" si="9"/>
        <v>0</v>
      </c>
      <c r="BM9" s="105"/>
    </row>
    <row r="10" spans="1:65" ht="24.95" customHeight="1" x14ac:dyDescent="0.25">
      <c r="A10" s="110">
        <v>8</v>
      </c>
      <c r="B10" s="111"/>
      <c r="C10" s="53" t="str">
        <f>IF(Q3="","",IF(Q3=1,0,IF(I7=0,1,IF(Q3="+","-",IF(Q3="-","+","½")))))</f>
        <v/>
      </c>
      <c r="D10" s="53" t="str">
        <f>IF(R3="","",IF(R3=1,0,IF(R3=0,1,IF(R3="+","-",IF(R3="-","+","½")))))</f>
        <v/>
      </c>
      <c r="E10" s="53" t="str">
        <f>IF(Q4="","",IF(Q4=1,0,IF(Q4=0,1,IF(Q4="+","-",IF(Q4="-","+","½")))))</f>
        <v/>
      </c>
      <c r="F10" s="53" t="str">
        <f>IF(R4="","",IF(R4=1,0,IF(R4=0,1,IF(R4="+","-",IF(R4="-","+","½")))))</f>
        <v/>
      </c>
      <c r="G10" s="53" t="str">
        <f>IF(Q5="","",IF(Q5=1,0,IF(Q5=0,1,IF(Q5="+","-",IF(Q5="-","+","½")))))</f>
        <v/>
      </c>
      <c r="H10" s="53" t="str">
        <f>IF(R5="","",IF(R5=1,0,IF(R5=0,1,IF(R5="+","-",IF(R5="-","+","½")))))</f>
        <v/>
      </c>
      <c r="I10" s="53" t="str">
        <f>IF(Q6="","",IF(Q6=1,0,IF(Q6=0,1,IF(Q6="+","-",IF(Q6="-","+","½")))))</f>
        <v/>
      </c>
      <c r="J10" s="53" t="str">
        <f>IF(R6="","",IF(R6=1,0,IF(R6=0,1,IF(R6="+","-",IF(R6="-","+","½")))))</f>
        <v/>
      </c>
      <c r="K10" s="53" t="str">
        <f>IF(Q7="","",IF(Q7=1,0,IF(Q7=0,1,IF(Q7="+","-",IF(Q7="-","+","½")))))</f>
        <v/>
      </c>
      <c r="L10" s="53" t="str">
        <f>IF(R7="","",IF(R7=1,0,IF(R7=0,1,IF(R7="+","-",IF(R7="-","+","½")))))</f>
        <v/>
      </c>
      <c r="M10" s="53" t="str">
        <f>IF(Q8="","",IF(Q8=1,0,IF(Q8=0,1,IF(Q8="+","-",IF(Q8="-","+","½")))))</f>
        <v/>
      </c>
      <c r="N10" s="53" t="str">
        <f>IF(R8="","",IF(R8=1,0,IF(R8=0,1,IF(R8="+","-",IF(R8="-","+","½")))))</f>
        <v/>
      </c>
      <c r="O10" s="53" t="str">
        <f>IF(Q9="","",IF(Q9=1,0,IF(Q9=0,1,IF(Q9="+","-",IF(Q9="-","+","½")))))</f>
        <v/>
      </c>
      <c r="P10" s="53" t="str">
        <f>IF(R9="","",IF(R9=1,0,IF(R9=0,1,IF(R9="+","-",IF(R9="-","+","½")))))</f>
        <v/>
      </c>
      <c r="Q10" s="81"/>
      <c r="R10" s="54"/>
      <c r="S10" s="112">
        <f t="shared" si="0"/>
        <v>0</v>
      </c>
      <c r="T10" s="58">
        <f t="shared" si="10"/>
        <v>0</v>
      </c>
      <c r="U10" s="56">
        <f t="shared" si="1"/>
        <v>1</v>
      </c>
      <c r="V10" s="103"/>
      <c r="W10" s="104"/>
      <c r="X10" s="52">
        <f>SMALL($U$3:$U$10,8)</f>
        <v>1</v>
      </c>
      <c r="Y10" s="93" t="str">
        <f>IF(H26=0,"",VLOOKUP(8,$F$19:$G$26,2,FALSE))</f>
        <v/>
      </c>
      <c r="Z10" s="53" t="str">
        <f t="shared" si="2"/>
        <v/>
      </c>
      <c r="AA10" s="55" t="str">
        <f t="shared" si="3"/>
        <v/>
      </c>
      <c r="AB10" s="59" t="str">
        <f t="shared" si="4"/>
        <v/>
      </c>
      <c r="AC10" s="59" t="str">
        <f t="shared" si="5"/>
        <v/>
      </c>
      <c r="AD10" s="59" t="str">
        <f t="shared" si="6"/>
        <v/>
      </c>
      <c r="AE10" s="60" t="str">
        <f t="shared" si="7"/>
        <v/>
      </c>
      <c r="AF10" s="29">
        <f t="shared" si="8"/>
        <v>0</v>
      </c>
      <c r="AG10" s="4">
        <f t="shared" si="8"/>
        <v>0</v>
      </c>
      <c r="AH10" s="4">
        <f t="shared" si="8"/>
        <v>0</v>
      </c>
      <c r="AI10" s="4">
        <f t="shared" si="8"/>
        <v>0</v>
      </c>
      <c r="AJ10" s="4">
        <f t="shared" si="8"/>
        <v>0</v>
      </c>
      <c r="AK10" s="4">
        <f t="shared" si="8"/>
        <v>0</v>
      </c>
      <c r="AL10" s="4">
        <f t="shared" si="8"/>
        <v>0</v>
      </c>
      <c r="AM10" s="4">
        <f t="shared" si="8"/>
        <v>0</v>
      </c>
      <c r="AN10" s="4">
        <f t="shared" si="8"/>
        <v>0</v>
      </c>
      <c r="AO10" s="4">
        <f t="shared" si="8"/>
        <v>0</v>
      </c>
      <c r="AP10" s="4">
        <f t="shared" si="8"/>
        <v>0</v>
      </c>
      <c r="AQ10" s="4">
        <f t="shared" si="8"/>
        <v>0</v>
      </c>
      <c r="AR10" s="4">
        <f t="shared" si="8"/>
        <v>0</v>
      </c>
      <c r="AS10" s="4">
        <f t="shared" si="8"/>
        <v>0</v>
      </c>
      <c r="AT10" s="4">
        <f t="shared" si="8"/>
        <v>0</v>
      </c>
      <c r="AU10" s="4">
        <f t="shared" si="8"/>
        <v>0</v>
      </c>
      <c r="AW10" s="4">
        <f t="shared" si="9"/>
        <v>0</v>
      </c>
      <c r="AX10" s="4">
        <f t="shared" si="9"/>
        <v>0</v>
      </c>
      <c r="AY10" s="4">
        <f t="shared" si="9"/>
        <v>0</v>
      </c>
      <c r="AZ10" s="4">
        <f t="shared" si="9"/>
        <v>0</v>
      </c>
      <c r="BA10" s="4">
        <f t="shared" si="9"/>
        <v>0</v>
      </c>
      <c r="BB10" s="4">
        <f t="shared" si="9"/>
        <v>0</v>
      </c>
      <c r="BC10" s="4">
        <f t="shared" si="9"/>
        <v>0</v>
      </c>
      <c r="BD10" s="4">
        <f t="shared" si="9"/>
        <v>0</v>
      </c>
      <c r="BE10" s="4">
        <f t="shared" si="9"/>
        <v>0</v>
      </c>
      <c r="BF10" s="4">
        <f t="shared" si="9"/>
        <v>0</v>
      </c>
      <c r="BG10" s="4">
        <f t="shared" si="9"/>
        <v>0</v>
      </c>
      <c r="BH10" s="4">
        <f t="shared" si="9"/>
        <v>0</v>
      </c>
      <c r="BI10" s="4">
        <f t="shared" si="9"/>
        <v>0</v>
      </c>
      <c r="BJ10" s="4">
        <f t="shared" si="9"/>
        <v>0</v>
      </c>
      <c r="BK10" s="4">
        <f t="shared" si="9"/>
        <v>0</v>
      </c>
      <c r="BL10" s="4">
        <f t="shared" si="9"/>
        <v>0</v>
      </c>
      <c r="BM10" s="105"/>
    </row>
    <row r="11" spans="1:65" s="4" customFormat="1" ht="18" x14ac:dyDescent="0.25">
      <c r="A11" s="63"/>
      <c r="B11" s="63">
        <f t="shared" ref="B11:B18" si="11">SMALL($U$3:$U$10,1)</f>
        <v>1</v>
      </c>
      <c r="C11" s="63">
        <f t="shared" ref="C11:C18" si="12">VLOOKUP(F19,$A$3:$B$10,2,FALSE)</f>
        <v>0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>
        <f t="shared" ref="S11:S18" si="13">10000000*S3+T3</f>
        <v>0</v>
      </c>
      <c r="T11" s="63">
        <f t="shared" ref="T11:T18" si="14">SUM(AW3:BL3)</f>
        <v>0</v>
      </c>
      <c r="U11" s="63"/>
      <c r="V11" s="63"/>
      <c r="W11" s="63"/>
      <c r="X11" s="63"/>
      <c r="Y11" s="63"/>
      <c r="Z11" s="63"/>
      <c r="AA11" s="63"/>
      <c r="AB11" s="63">
        <f t="shared" ref="AB11:AB18" si="15">B3</f>
        <v>0</v>
      </c>
      <c r="AC11" s="67">
        <f t="shared" ref="AC11:AC18" si="16">COUNTIF(AF3:AU3,1)</f>
        <v>0</v>
      </c>
      <c r="AD11" s="115">
        <f t="shared" ref="AD11:AD18" si="17">COUNTIF(AF3:AU3,0.5)</f>
        <v>0</v>
      </c>
      <c r="AE11" s="115">
        <f t="shared" ref="AE11:AE18" si="18">COUNTIF(AF3:AV3,0)-COUNTBLANK(C3:R3)</f>
        <v>0</v>
      </c>
      <c r="AF11" s="116">
        <f t="shared" ref="AF11:AF18" si="19">SUM(AW3:BL3)</f>
        <v>0</v>
      </c>
    </row>
    <row r="12" spans="1:65" s="4" customFormat="1" ht="18" x14ac:dyDescent="0.25">
      <c r="B12" s="4">
        <f t="shared" si="11"/>
        <v>1</v>
      </c>
      <c r="C12" s="4">
        <f t="shared" si="12"/>
        <v>0</v>
      </c>
      <c r="D12" s="4">
        <v>1</v>
      </c>
      <c r="J12" s="62"/>
      <c r="S12" s="4">
        <f t="shared" si="13"/>
        <v>0</v>
      </c>
      <c r="T12" s="4">
        <f t="shared" si="14"/>
        <v>0</v>
      </c>
      <c r="AB12" s="4">
        <f t="shared" si="15"/>
        <v>0</v>
      </c>
      <c r="AC12" s="69">
        <f t="shared" si="16"/>
        <v>0</v>
      </c>
      <c r="AD12" s="116">
        <f t="shared" si="17"/>
        <v>0</v>
      </c>
      <c r="AE12" s="116">
        <f t="shared" si="18"/>
        <v>0</v>
      </c>
      <c r="AF12" s="116">
        <f t="shared" si="19"/>
        <v>0</v>
      </c>
    </row>
    <row r="13" spans="1:65" s="4" customFormat="1" ht="18" x14ac:dyDescent="0.25">
      <c r="B13" s="4">
        <f t="shared" si="11"/>
        <v>1</v>
      </c>
      <c r="C13" s="4">
        <f t="shared" si="12"/>
        <v>0</v>
      </c>
      <c r="D13" s="4" t="s">
        <v>2</v>
      </c>
      <c r="S13" s="4">
        <f t="shared" si="13"/>
        <v>0</v>
      </c>
      <c r="T13" s="4">
        <f t="shared" si="14"/>
        <v>0</v>
      </c>
      <c r="AB13" s="4">
        <f t="shared" si="15"/>
        <v>0</v>
      </c>
      <c r="AC13" s="69">
        <f t="shared" si="16"/>
        <v>0</v>
      </c>
      <c r="AD13" s="116">
        <f t="shared" si="17"/>
        <v>0</v>
      </c>
      <c r="AE13" s="116">
        <f t="shared" si="18"/>
        <v>0</v>
      </c>
      <c r="AF13" s="116">
        <f t="shared" si="19"/>
        <v>0</v>
      </c>
    </row>
    <row r="14" spans="1:65" s="4" customFormat="1" ht="18" x14ac:dyDescent="0.25">
      <c r="B14" s="4">
        <f t="shared" si="11"/>
        <v>1</v>
      </c>
      <c r="C14" s="4">
        <f t="shared" si="12"/>
        <v>0</v>
      </c>
      <c r="D14" s="4">
        <v>0</v>
      </c>
      <c r="S14" s="4">
        <f t="shared" si="13"/>
        <v>0</v>
      </c>
      <c r="T14" s="4">
        <f t="shared" si="14"/>
        <v>0</v>
      </c>
      <c r="AB14" s="4">
        <f t="shared" si="15"/>
        <v>0</v>
      </c>
      <c r="AC14" s="69">
        <f t="shared" si="16"/>
        <v>0</v>
      </c>
      <c r="AD14" s="116">
        <f t="shared" si="17"/>
        <v>0</v>
      </c>
      <c r="AE14" s="116">
        <f t="shared" si="18"/>
        <v>0</v>
      </c>
      <c r="AF14" s="116">
        <f t="shared" si="19"/>
        <v>0</v>
      </c>
    </row>
    <row r="15" spans="1:65" s="4" customFormat="1" ht="18" x14ac:dyDescent="0.25">
      <c r="B15" s="4">
        <f t="shared" si="11"/>
        <v>1</v>
      </c>
      <c r="C15" s="4">
        <f t="shared" si="12"/>
        <v>0</v>
      </c>
      <c r="D15" s="4" t="s">
        <v>3</v>
      </c>
      <c r="S15" s="4">
        <f t="shared" si="13"/>
        <v>0</v>
      </c>
      <c r="T15" s="4">
        <f t="shared" si="14"/>
        <v>0</v>
      </c>
      <c r="AB15" s="4">
        <f t="shared" si="15"/>
        <v>0</v>
      </c>
      <c r="AC15" s="69">
        <f t="shared" si="16"/>
        <v>0</v>
      </c>
      <c r="AD15" s="116">
        <f t="shared" si="17"/>
        <v>0</v>
      </c>
      <c r="AE15" s="116">
        <f t="shared" si="18"/>
        <v>0</v>
      </c>
      <c r="AF15" s="116">
        <f t="shared" si="19"/>
        <v>0</v>
      </c>
    </row>
    <row r="16" spans="1:65" s="4" customFormat="1" ht="18" x14ac:dyDescent="0.25">
      <c r="B16" s="4">
        <f t="shared" si="11"/>
        <v>1</v>
      </c>
      <c r="C16" s="4">
        <f t="shared" si="12"/>
        <v>0</v>
      </c>
      <c r="D16" s="4" t="s">
        <v>4</v>
      </c>
      <c r="S16" s="4">
        <f t="shared" si="13"/>
        <v>0</v>
      </c>
      <c r="T16" s="4">
        <f t="shared" si="14"/>
        <v>0</v>
      </c>
      <c r="AB16" s="4">
        <f t="shared" si="15"/>
        <v>0</v>
      </c>
      <c r="AC16" s="69">
        <f t="shared" si="16"/>
        <v>0</v>
      </c>
      <c r="AD16" s="116">
        <f t="shared" si="17"/>
        <v>0</v>
      </c>
      <c r="AE16" s="116">
        <f t="shared" si="18"/>
        <v>0</v>
      </c>
      <c r="AF16" s="116">
        <f t="shared" si="19"/>
        <v>0</v>
      </c>
    </row>
    <row r="17" spans="1:32" s="4" customFormat="1" ht="18" x14ac:dyDescent="0.25">
      <c r="B17" s="4">
        <f t="shared" si="11"/>
        <v>1</v>
      </c>
      <c r="C17" s="4">
        <f t="shared" si="12"/>
        <v>0</v>
      </c>
      <c r="S17" s="4">
        <f t="shared" si="13"/>
        <v>0</v>
      </c>
      <c r="T17" s="4">
        <f t="shared" si="14"/>
        <v>0</v>
      </c>
      <c r="AB17" s="4">
        <f t="shared" si="15"/>
        <v>0</v>
      </c>
      <c r="AC17" s="69">
        <f t="shared" si="16"/>
        <v>0</v>
      </c>
      <c r="AD17" s="116">
        <f t="shared" si="17"/>
        <v>0</v>
      </c>
      <c r="AE17" s="116">
        <f t="shared" si="18"/>
        <v>0</v>
      </c>
      <c r="AF17" s="116">
        <f t="shared" si="19"/>
        <v>0</v>
      </c>
    </row>
    <row r="18" spans="1:32" s="4" customFormat="1" ht="18" x14ac:dyDescent="0.25">
      <c r="B18" s="4">
        <f t="shared" si="11"/>
        <v>1</v>
      </c>
      <c r="C18" s="4">
        <f t="shared" si="12"/>
        <v>0</v>
      </c>
      <c r="S18" s="4">
        <f t="shared" si="13"/>
        <v>0</v>
      </c>
      <c r="T18" s="4">
        <f t="shared" si="14"/>
        <v>0</v>
      </c>
      <c r="AB18" s="4">
        <f t="shared" si="15"/>
        <v>0</v>
      </c>
      <c r="AC18" s="69">
        <f t="shared" si="16"/>
        <v>0</v>
      </c>
      <c r="AD18" s="116">
        <f t="shared" si="17"/>
        <v>0</v>
      </c>
      <c r="AE18" s="116">
        <f t="shared" si="18"/>
        <v>0</v>
      </c>
      <c r="AF18" s="116">
        <f t="shared" si="19"/>
        <v>0</v>
      </c>
    </row>
    <row r="19" spans="1:32" s="4" customFormat="1" x14ac:dyDescent="0.2">
      <c r="A19" s="75">
        <f t="shared" ref="A19:A26" si="20">RANK(S11,$S$11:$S$18,0)</f>
        <v>1</v>
      </c>
      <c r="B19" s="4">
        <f t="shared" ref="B19:B26" si="21">B3</f>
        <v>0</v>
      </c>
      <c r="C19" s="4">
        <f t="shared" ref="C19:C26" si="22">S11-ROW()/1000000000-T11/1000000</f>
        <v>-1.9000000000000001E-8</v>
      </c>
      <c r="D19" s="4">
        <f>SMALL($C$19:$C$26,1)</f>
        <v>-2.6000000000000001E-8</v>
      </c>
      <c r="E19" s="4">
        <f t="shared" ref="E19:E26" si="23">VLOOKUP(F19,$A$3:$B$10,2,FALSE)</f>
        <v>0</v>
      </c>
      <c r="F19" s="75">
        <f t="shared" ref="F19:F26" si="24">RANK(C19,$C$19:$C$26,0)</f>
        <v>1</v>
      </c>
      <c r="G19" s="4">
        <f t="shared" ref="G19:G26" si="25">B3</f>
        <v>0</v>
      </c>
      <c r="H19" s="4">
        <f>VLOOKUP(1,$F$19:$G$26,2,FALSE)</f>
        <v>0</v>
      </c>
    </row>
    <row r="20" spans="1:32" s="4" customFormat="1" x14ac:dyDescent="0.2">
      <c r="A20" s="75">
        <f t="shared" si="20"/>
        <v>1</v>
      </c>
      <c r="B20" s="4">
        <f t="shared" si="21"/>
        <v>0</v>
      </c>
      <c r="C20" s="4">
        <f t="shared" si="22"/>
        <v>-2E-8</v>
      </c>
      <c r="D20" s="4">
        <f>SMALL($C$19:$C$26,2)</f>
        <v>-2.4999999999999999E-8</v>
      </c>
      <c r="E20" s="4">
        <f t="shared" si="23"/>
        <v>0</v>
      </c>
      <c r="F20" s="75">
        <f t="shared" si="24"/>
        <v>2</v>
      </c>
      <c r="G20" s="4">
        <f t="shared" si="25"/>
        <v>0</v>
      </c>
      <c r="H20" s="4">
        <f>VLOOKUP(2,$F$19:$G$26,2,FALSE)</f>
        <v>0</v>
      </c>
    </row>
    <row r="21" spans="1:32" s="4" customFormat="1" x14ac:dyDescent="0.2">
      <c r="A21" s="75">
        <f t="shared" si="20"/>
        <v>1</v>
      </c>
      <c r="B21" s="4">
        <f t="shared" si="21"/>
        <v>0</v>
      </c>
      <c r="C21" s="4">
        <f t="shared" si="22"/>
        <v>-2.0999999999999999E-8</v>
      </c>
      <c r="D21" s="4">
        <f>SMALL($C$19:$C$26,3)</f>
        <v>-2.4E-8</v>
      </c>
      <c r="E21" s="4">
        <f t="shared" si="23"/>
        <v>0</v>
      </c>
      <c r="F21" s="75">
        <f t="shared" si="24"/>
        <v>3</v>
      </c>
      <c r="G21" s="4">
        <f t="shared" si="25"/>
        <v>0</v>
      </c>
      <c r="H21" s="4">
        <f>VLOOKUP(3,$F$19:$G$26,2,FALSE)</f>
        <v>0</v>
      </c>
    </row>
    <row r="22" spans="1:32" s="4" customFormat="1" x14ac:dyDescent="0.2">
      <c r="A22" s="75">
        <f t="shared" si="20"/>
        <v>1</v>
      </c>
      <c r="B22" s="4">
        <f t="shared" si="21"/>
        <v>0</v>
      </c>
      <c r="C22" s="4">
        <f t="shared" si="22"/>
        <v>-2.1999999999999998E-8</v>
      </c>
      <c r="D22" s="4">
        <f>SMALL($C$19:$C$26,4)</f>
        <v>-2.3000000000000001E-8</v>
      </c>
      <c r="E22" s="4">
        <f t="shared" si="23"/>
        <v>0</v>
      </c>
      <c r="F22" s="75">
        <f t="shared" si="24"/>
        <v>4</v>
      </c>
      <c r="G22" s="4">
        <f t="shared" si="25"/>
        <v>0</v>
      </c>
      <c r="H22" s="4">
        <f>VLOOKUP(4,$F$19:$G$26,2,FALSE)</f>
        <v>0</v>
      </c>
    </row>
    <row r="23" spans="1:32" s="4" customFormat="1" x14ac:dyDescent="0.2">
      <c r="A23" s="75">
        <f t="shared" si="20"/>
        <v>1</v>
      </c>
      <c r="B23" s="4">
        <f t="shared" si="21"/>
        <v>0</v>
      </c>
      <c r="C23" s="4">
        <f t="shared" si="22"/>
        <v>-2.3000000000000001E-8</v>
      </c>
      <c r="D23" s="4">
        <f>SMALL($C$19:$C$26,5)</f>
        <v>-2.1999999999999998E-8</v>
      </c>
      <c r="E23" s="4">
        <f t="shared" si="23"/>
        <v>0</v>
      </c>
      <c r="F23" s="75">
        <f t="shared" si="24"/>
        <v>5</v>
      </c>
      <c r="G23" s="4">
        <f t="shared" si="25"/>
        <v>0</v>
      </c>
      <c r="H23" s="4">
        <f>VLOOKUP(5,$F$19:$G$26,2,FALSE)</f>
        <v>0</v>
      </c>
    </row>
    <row r="24" spans="1:32" s="4" customFormat="1" x14ac:dyDescent="0.2">
      <c r="A24" s="75">
        <f t="shared" si="20"/>
        <v>1</v>
      </c>
      <c r="B24" s="4">
        <f t="shared" si="21"/>
        <v>0</v>
      </c>
      <c r="C24" s="4">
        <f t="shared" si="22"/>
        <v>-2.4E-8</v>
      </c>
      <c r="D24" s="4">
        <f>SMALL($C$19:$C$26,6)</f>
        <v>-2.0999999999999999E-8</v>
      </c>
      <c r="E24" s="4">
        <f t="shared" si="23"/>
        <v>0</v>
      </c>
      <c r="F24" s="75">
        <f t="shared" si="24"/>
        <v>6</v>
      </c>
      <c r="G24" s="4">
        <f t="shared" si="25"/>
        <v>0</v>
      </c>
      <c r="H24" s="4">
        <f>VLOOKUP(6,$F$19:$G$26,2,FALSE)</f>
        <v>0</v>
      </c>
    </row>
    <row r="25" spans="1:32" s="4" customFormat="1" x14ac:dyDescent="0.2">
      <c r="A25" s="75">
        <f t="shared" si="20"/>
        <v>1</v>
      </c>
      <c r="B25" s="4">
        <f t="shared" si="21"/>
        <v>0</v>
      </c>
      <c r="C25" s="4">
        <f t="shared" si="22"/>
        <v>-2.4999999999999999E-8</v>
      </c>
      <c r="D25" s="4">
        <f>SMALL($C$19:$C$26,7)</f>
        <v>-2E-8</v>
      </c>
      <c r="E25" s="4">
        <f t="shared" si="23"/>
        <v>0</v>
      </c>
      <c r="F25" s="75">
        <f t="shared" si="24"/>
        <v>7</v>
      </c>
      <c r="G25" s="4">
        <f t="shared" si="25"/>
        <v>0</v>
      </c>
      <c r="H25" s="4">
        <f>VLOOKUP(7,$F$19:$G$26,2,FALSE)</f>
        <v>0</v>
      </c>
    </row>
    <row r="26" spans="1:32" s="4" customFormat="1" x14ac:dyDescent="0.2">
      <c r="A26" s="75">
        <f t="shared" si="20"/>
        <v>1</v>
      </c>
      <c r="B26" s="4">
        <f t="shared" si="21"/>
        <v>0</v>
      </c>
      <c r="C26" s="4">
        <f t="shared" si="22"/>
        <v>-2.6000000000000001E-8</v>
      </c>
      <c r="D26" s="4">
        <f>SMALL($C$19:$C$26,8)</f>
        <v>-1.9000000000000001E-8</v>
      </c>
      <c r="E26" s="4">
        <f t="shared" si="23"/>
        <v>0</v>
      </c>
      <c r="F26" s="75">
        <f t="shared" si="24"/>
        <v>8</v>
      </c>
      <c r="G26" s="4">
        <f t="shared" si="25"/>
        <v>0</v>
      </c>
      <c r="H26" s="4">
        <f>VLOOKUP(8,$F$19:$G$26,2,FALSE)</f>
        <v>0</v>
      </c>
    </row>
    <row r="27" spans="1:32" x14ac:dyDescent="0.2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2" x14ac:dyDescent="0.2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</row>
    <row r="29" spans="1:32" x14ac:dyDescent="0.2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2" x14ac:dyDescent="0.2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</row>
    <row r="31" spans="1:32" x14ac:dyDescent="0.2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</row>
    <row r="32" spans="1:32" x14ac:dyDescent="0.2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</row>
    <row r="33" spans="1:31" x14ac:dyDescent="0.2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</row>
    <row r="34" spans="1:31" x14ac:dyDescent="0.2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</row>
    <row r="35" spans="1:31" x14ac:dyDescent="0.2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</row>
    <row r="36" spans="1:31" x14ac:dyDescent="0.2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</row>
    <row r="37" spans="1:31" x14ac:dyDescent="0.2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</row>
    <row r="38" spans="1:31" x14ac:dyDescent="0.2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</row>
    <row r="39" spans="1:31" x14ac:dyDescent="0.2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</row>
    <row r="40" spans="1:31" x14ac:dyDescent="0.2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1:31" x14ac:dyDescent="0.2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1:31" x14ac:dyDescent="0.2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</row>
    <row r="43" spans="1:31" x14ac:dyDescent="0.2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</row>
    <row r="44" spans="1:31" x14ac:dyDescent="0.2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</row>
    <row r="45" spans="1:31" x14ac:dyDescent="0.2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</row>
    <row r="46" spans="1:31" x14ac:dyDescent="0.2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</row>
    <row r="47" spans="1:31" x14ac:dyDescent="0.2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</row>
    <row r="48" spans="1:31" x14ac:dyDescent="0.2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</row>
  </sheetData>
  <sheetProtection sheet="1" objects="1" scenarios="1" selectLockedCells="1"/>
  <mergeCells count="11">
    <mergeCell ref="O2:P2"/>
    <mergeCell ref="Q2:R2"/>
    <mergeCell ref="A1:B1"/>
    <mergeCell ref="C1:J1"/>
    <mergeCell ref="M1:O1"/>
    <mergeCell ref="C2:D2"/>
    <mergeCell ref="E2:F2"/>
    <mergeCell ref="G2:H2"/>
    <mergeCell ref="I2:J2"/>
    <mergeCell ref="K2:L2"/>
    <mergeCell ref="M2:N2"/>
  </mergeCells>
  <conditionalFormatting sqref="U3:V10">
    <cfRule type="cellIs" dxfId="17" priority="1" stopIfTrue="1" operator="equal">
      <formula>1</formula>
    </cfRule>
    <cfRule type="cellIs" dxfId="16" priority="2" stopIfTrue="1" operator="equal">
      <formula>2</formula>
    </cfRule>
    <cfRule type="cellIs" dxfId="15" priority="3" stopIfTrue="1" operator="equal">
      <formula>3</formula>
    </cfRule>
  </conditionalFormatting>
  <conditionalFormatting sqref="X3:X10">
    <cfRule type="cellIs" dxfId="14" priority="4" stopIfTrue="1" operator="equal">
      <formula>3</formula>
    </cfRule>
    <cfRule type="cellIs" dxfId="13" priority="5" stopIfTrue="1" operator="equal">
      <formula>2</formula>
    </cfRule>
    <cfRule type="cellIs" dxfId="12" priority="6" stopIfTrue="1" operator="equal">
      <formula>1</formula>
    </cfRule>
  </conditionalFormatting>
  <dataValidations count="1">
    <dataValidation type="list" allowBlank="1" showErrorMessage="1" sqref="E3:R3 G4:R4 I5:R5 K6:R6 M7:R7 O8:R8 Q9:R9">
      <formula1>$D$11:$D$16</formula1>
      <formula2>0</formula2>
    </dataValidation>
  </dataValidations>
  <pageMargins left="0.98402777777777772" right="0.98402777777777772" top="0.98402777777777772" bottom="0.98402777777777772" header="0.51180555555555551" footer="0.51180555555555551"/>
  <pageSetup paperSize="9" firstPageNumber="0" fitToWidth="2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2"/>
  <sheetViews>
    <sheetView showRowColHeaders="0" workbookViewId="0">
      <selection activeCell="C1" sqref="C1"/>
    </sheetView>
  </sheetViews>
  <sheetFormatPr baseColWidth="10" defaultRowHeight="12.75" x14ac:dyDescent="0.2"/>
  <cols>
    <col min="1" max="1" width="3.140625" style="1" customWidth="1"/>
    <col min="2" max="2" width="22.7109375" style="1" customWidth="1"/>
    <col min="3" max="14" width="4.7109375" style="1" customWidth="1"/>
    <col min="15" max="15" width="7.28515625" style="1" customWidth="1"/>
    <col min="16" max="16" width="8.7109375" style="1" customWidth="1"/>
    <col min="17" max="17" width="6" style="1" customWidth="1"/>
    <col min="18" max="18" width="4.7109375" style="1" customWidth="1"/>
    <col min="19" max="19" width="5.7109375" style="1" customWidth="1"/>
    <col min="20" max="20" width="22.7109375" style="1" customWidth="1"/>
    <col min="21" max="21" width="7.28515625" style="1" customWidth="1"/>
    <col min="22" max="22" width="8.7109375" style="1" customWidth="1"/>
    <col min="23" max="23" width="5.7109375" style="1" customWidth="1"/>
    <col min="24" max="26" width="4.28515625" style="1" customWidth="1"/>
    <col min="27" max="27" width="5.140625" style="4" customWidth="1"/>
    <col min="28" max="28" width="5.5703125" style="4" customWidth="1"/>
    <col min="29" max="29" width="5" style="4" customWidth="1"/>
    <col min="30" max="30" width="4.5703125" style="4" customWidth="1"/>
    <col min="31" max="31" width="5" style="4" customWidth="1"/>
    <col min="32" max="32" width="4.140625" style="4" customWidth="1"/>
    <col min="33" max="33" width="3.7109375" style="4" customWidth="1"/>
    <col min="34" max="35" width="4" style="4" customWidth="1"/>
    <col min="36" max="36" width="4.28515625" style="4" customWidth="1"/>
    <col min="37" max="37" width="4" style="4" customWidth="1"/>
    <col min="38" max="38" width="3.42578125" style="4" customWidth="1"/>
    <col min="39" max="51" width="11.42578125" style="4"/>
    <col min="52" max="16384" width="11.42578125" style="1"/>
  </cols>
  <sheetData>
    <row r="1" spans="1:52" ht="24.95" customHeight="1" x14ac:dyDescent="0.2">
      <c r="A1" s="139" t="s">
        <v>0</v>
      </c>
      <c r="B1" s="139"/>
      <c r="C1" s="131"/>
      <c r="D1" s="131"/>
      <c r="E1" s="131"/>
      <c r="F1" s="131"/>
      <c r="G1" s="131"/>
      <c r="H1" s="131"/>
      <c r="I1" s="131"/>
      <c r="J1" s="131"/>
      <c r="K1" s="95" t="s">
        <v>1</v>
      </c>
      <c r="L1" s="96"/>
      <c r="M1" s="133"/>
      <c r="N1" s="133"/>
      <c r="O1" s="133"/>
      <c r="S1" s="7" t="s">
        <v>5</v>
      </c>
      <c r="T1" s="5"/>
      <c r="U1" s="5"/>
      <c r="V1" s="5"/>
      <c r="W1" s="5"/>
      <c r="X1" s="5"/>
      <c r="Y1" s="5"/>
      <c r="Z1" s="5"/>
    </row>
    <row r="2" spans="1:52" x14ac:dyDescent="0.2">
      <c r="A2" s="97"/>
      <c r="B2" s="9" t="s">
        <v>6</v>
      </c>
      <c r="C2" s="138">
        <v>1</v>
      </c>
      <c r="D2" s="138"/>
      <c r="E2" s="138">
        <v>2</v>
      </c>
      <c r="F2" s="138"/>
      <c r="G2" s="138">
        <v>3</v>
      </c>
      <c r="H2" s="138"/>
      <c r="I2" s="138">
        <v>4</v>
      </c>
      <c r="J2" s="138"/>
      <c r="K2" s="138">
        <v>5</v>
      </c>
      <c r="L2" s="138"/>
      <c r="M2" s="138">
        <v>6</v>
      </c>
      <c r="N2" s="138"/>
      <c r="O2" s="9" t="s">
        <v>7</v>
      </c>
      <c r="P2" s="12" t="s">
        <v>8</v>
      </c>
      <c r="Q2" s="9" t="s">
        <v>9</v>
      </c>
      <c r="R2" s="12"/>
      <c r="S2" s="11" t="s">
        <v>9</v>
      </c>
      <c r="T2" s="11" t="s">
        <v>6</v>
      </c>
      <c r="U2" s="11" t="s">
        <v>7</v>
      </c>
      <c r="V2" s="12" t="s">
        <v>8</v>
      </c>
      <c r="W2" s="12" t="s">
        <v>10</v>
      </c>
      <c r="X2" s="12" t="s">
        <v>11</v>
      </c>
      <c r="Y2" s="12" t="s">
        <v>12</v>
      </c>
      <c r="Z2" s="12" t="s">
        <v>13</v>
      </c>
    </row>
    <row r="3" spans="1:52" ht="24.95" customHeight="1" x14ac:dyDescent="0.25">
      <c r="A3" s="98">
        <v>1</v>
      </c>
      <c r="B3" s="117"/>
      <c r="C3" s="100"/>
      <c r="D3" s="100"/>
      <c r="E3" s="18"/>
      <c r="F3" s="18"/>
      <c r="G3" s="18"/>
      <c r="H3" s="18"/>
      <c r="I3" s="18"/>
      <c r="J3" s="18"/>
      <c r="K3" s="18"/>
      <c r="L3" s="18"/>
      <c r="M3" s="18"/>
      <c r="N3" s="19"/>
      <c r="O3" s="101">
        <f t="shared" ref="O3:O8" si="0">SUM(AA3:AL3)</f>
        <v>0</v>
      </c>
      <c r="P3" s="26">
        <f t="shared" ref="P3:P8" si="1">(AA3+AB3)*0+(AC3+AD3)*$O$4+(AE3+AF3)*$O$5+(AG3+AH3)*$O$6+(AI3+AJ3)*$O$7+(AK3+AL3)*$O$8</f>
        <v>0</v>
      </c>
      <c r="Q3" s="22">
        <f t="shared" ref="Q3:Q8" si="2">RANK(O9,$O$9:$O$14,0)</f>
        <v>1</v>
      </c>
      <c r="R3" s="118"/>
      <c r="S3" s="101">
        <f>SMALL($Q$3:$Q$8,1)</f>
        <v>1</v>
      </c>
      <c r="T3" s="119" t="str">
        <f>IF(H15=0,"",VLOOKUP(1,$F$15:$G$20,2,FALSE))</f>
        <v/>
      </c>
      <c r="U3" s="25" t="str">
        <f t="shared" ref="U3:U8" si="3">IF(T3="","",VLOOKUP(T3,$B$3:$O$8,14,FALSE))</f>
        <v/>
      </c>
      <c r="V3" s="21" t="str">
        <f t="shared" ref="V3:V8" si="4">IF(T3="","",VLOOKUP(T3,$B$3:$P$8,16,FALSE))</f>
        <v/>
      </c>
      <c r="W3" s="27" t="str">
        <f t="shared" ref="W3:W8" si="5">IF(T3="","",VLOOKUP(T3,$W$9:$AA$14,5,FALSE))</f>
        <v/>
      </c>
      <c r="X3" s="27" t="str">
        <f t="shared" ref="X3:X8" si="6">IF(T3="","",VLOOKUP(T3,$W$9:$AA$14,2,FALSE))</f>
        <v/>
      </c>
      <c r="Y3" s="27" t="str">
        <f t="shared" ref="Y3:Y8" si="7">IF(T3="","",VLOOKUP(T3,$W$9:$AA$14,3,FALSE))</f>
        <v/>
      </c>
      <c r="Z3" s="28" t="str">
        <f t="shared" ref="Z3:Z8" si="8">IF(T3="","",VLOOKUP(T3,$W$9:$AA$14,4,FALSE))</f>
        <v/>
      </c>
      <c r="AA3" s="29">
        <f t="shared" ref="AA3:AL8" si="9">IF(C3=1,1,IF(C3="+",1,IF(C3=0,0,IF(C3="-",0,IF(C3="",0,0.5)))))</f>
        <v>0</v>
      </c>
      <c r="AB3" s="4">
        <f t="shared" si="9"/>
        <v>0</v>
      </c>
      <c r="AC3" s="4">
        <f t="shared" si="9"/>
        <v>0</v>
      </c>
      <c r="AD3" s="4">
        <f t="shared" si="9"/>
        <v>0</v>
      </c>
      <c r="AE3" s="4">
        <f t="shared" si="9"/>
        <v>0</v>
      </c>
      <c r="AF3" s="4">
        <f t="shared" si="9"/>
        <v>0</v>
      </c>
      <c r="AG3" s="4">
        <f t="shared" si="9"/>
        <v>0</v>
      </c>
      <c r="AH3" s="4">
        <f t="shared" si="9"/>
        <v>0</v>
      </c>
      <c r="AI3" s="4">
        <f t="shared" si="9"/>
        <v>0</v>
      </c>
      <c r="AJ3" s="4">
        <f t="shared" si="9"/>
        <v>0</v>
      </c>
      <c r="AK3" s="4">
        <f t="shared" si="9"/>
        <v>0</v>
      </c>
      <c r="AL3" s="4">
        <f t="shared" si="9"/>
        <v>0</v>
      </c>
      <c r="AN3" s="4">
        <f t="shared" ref="AN3:AY8" si="10">IF(C3="",0,1)</f>
        <v>0</v>
      </c>
      <c r="AO3" s="4">
        <f t="shared" si="10"/>
        <v>0</v>
      </c>
      <c r="AP3" s="4">
        <f t="shared" si="10"/>
        <v>0</v>
      </c>
      <c r="AQ3" s="4">
        <f t="shared" si="10"/>
        <v>0</v>
      </c>
      <c r="AR3" s="4">
        <f t="shared" si="10"/>
        <v>0</v>
      </c>
      <c r="AS3" s="4">
        <f t="shared" si="10"/>
        <v>0</v>
      </c>
      <c r="AT3" s="4">
        <f t="shared" si="10"/>
        <v>0</v>
      </c>
      <c r="AU3" s="4">
        <f t="shared" si="10"/>
        <v>0</v>
      </c>
      <c r="AV3" s="4">
        <f t="shared" si="10"/>
        <v>0</v>
      </c>
      <c r="AW3" s="4">
        <f t="shared" si="10"/>
        <v>0</v>
      </c>
      <c r="AX3" s="4">
        <f t="shared" si="10"/>
        <v>0</v>
      </c>
      <c r="AY3" s="4">
        <f t="shared" si="10"/>
        <v>0</v>
      </c>
      <c r="AZ3" s="105"/>
    </row>
    <row r="4" spans="1:52" ht="24.95" customHeight="1" x14ac:dyDescent="0.25">
      <c r="A4" s="106">
        <v>2</v>
      </c>
      <c r="B4" s="120"/>
      <c r="C4" s="39" t="str">
        <f>IF(E3="","",IF(E3=1,0,IF(E3=0,1,IF(E3="+","-",IF(E3="-","+","½")))))</f>
        <v/>
      </c>
      <c r="D4" s="39" t="str">
        <f>IF(F3="","",IF(F3=1,0,IF(F3=0,1,IF(F3="+","-",IF(F3="-","+","½")))))</f>
        <v/>
      </c>
      <c r="E4" s="33"/>
      <c r="F4" s="33"/>
      <c r="G4" s="34"/>
      <c r="H4" s="34"/>
      <c r="I4" s="34"/>
      <c r="J4" s="34"/>
      <c r="K4" s="34"/>
      <c r="L4" s="34"/>
      <c r="M4" s="34"/>
      <c r="N4" s="35"/>
      <c r="O4" s="108">
        <f t="shared" si="0"/>
        <v>0</v>
      </c>
      <c r="P4" s="40">
        <f t="shared" si="1"/>
        <v>0</v>
      </c>
      <c r="Q4" s="37">
        <f t="shared" si="2"/>
        <v>1</v>
      </c>
      <c r="R4" s="118"/>
      <c r="S4" s="108">
        <f>SMALL($Q$3:$Q$8,2)</f>
        <v>1</v>
      </c>
      <c r="T4" s="121" t="str">
        <f>IF(H16=0,"",VLOOKUP(2,$F$15:$G$20,2,FALSE))</f>
        <v/>
      </c>
      <c r="U4" s="39" t="str">
        <f t="shared" si="3"/>
        <v/>
      </c>
      <c r="V4" s="36" t="str">
        <f t="shared" si="4"/>
        <v/>
      </c>
      <c r="W4" s="44" t="str">
        <f t="shared" si="5"/>
        <v/>
      </c>
      <c r="X4" s="44" t="str">
        <f t="shared" si="6"/>
        <v/>
      </c>
      <c r="Y4" s="44" t="str">
        <f t="shared" si="7"/>
        <v/>
      </c>
      <c r="Z4" s="45" t="str">
        <f t="shared" si="8"/>
        <v/>
      </c>
      <c r="AA4" s="29">
        <f t="shared" si="9"/>
        <v>0</v>
      </c>
      <c r="AB4" s="4">
        <f t="shared" si="9"/>
        <v>0</v>
      </c>
      <c r="AC4" s="4">
        <f t="shared" si="9"/>
        <v>0</v>
      </c>
      <c r="AD4" s="4">
        <f t="shared" si="9"/>
        <v>0</v>
      </c>
      <c r="AE4" s="4">
        <f t="shared" si="9"/>
        <v>0</v>
      </c>
      <c r="AF4" s="4">
        <f t="shared" si="9"/>
        <v>0</v>
      </c>
      <c r="AG4" s="4">
        <f t="shared" si="9"/>
        <v>0</v>
      </c>
      <c r="AH4" s="4">
        <f t="shared" si="9"/>
        <v>0</v>
      </c>
      <c r="AI4" s="4">
        <f t="shared" si="9"/>
        <v>0</v>
      </c>
      <c r="AJ4" s="4">
        <f t="shared" si="9"/>
        <v>0</v>
      </c>
      <c r="AK4" s="4">
        <f t="shared" si="9"/>
        <v>0</v>
      </c>
      <c r="AL4" s="4">
        <f t="shared" si="9"/>
        <v>0</v>
      </c>
      <c r="AN4" s="4">
        <f t="shared" si="10"/>
        <v>0</v>
      </c>
      <c r="AO4" s="4">
        <f t="shared" si="10"/>
        <v>0</v>
      </c>
      <c r="AP4" s="4">
        <f t="shared" si="10"/>
        <v>0</v>
      </c>
      <c r="AQ4" s="4">
        <f t="shared" si="10"/>
        <v>0</v>
      </c>
      <c r="AR4" s="4">
        <f t="shared" si="10"/>
        <v>0</v>
      </c>
      <c r="AS4" s="4">
        <f t="shared" si="10"/>
        <v>0</v>
      </c>
      <c r="AT4" s="4">
        <f t="shared" si="10"/>
        <v>0</v>
      </c>
      <c r="AU4" s="4">
        <f t="shared" si="10"/>
        <v>0</v>
      </c>
      <c r="AV4" s="4">
        <f t="shared" si="10"/>
        <v>0</v>
      </c>
      <c r="AW4" s="4">
        <f t="shared" si="10"/>
        <v>0</v>
      </c>
      <c r="AX4" s="4">
        <f t="shared" si="10"/>
        <v>0</v>
      </c>
      <c r="AY4" s="4">
        <f t="shared" si="10"/>
        <v>0</v>
      </c>
      <c r="AZ4" s="105"/>
    </row>
    <row r="5" spans="1:52" ht="24.95" customHeight="1" x14ac:dyDescent="0.25">
      <c r="A5" s="106">
        <v>3</v>
      </c>
      <c r="B5" s="120"/>
      <c r="C5" s="39" t="str">
        <f>IF(G3="","",IF(G3=1,0,IF(G3=0,1,IF(G3="+","-",IF(G3="-","+","½")))))</f>
        <v/>
      </c>
      <c r="D5" s="39" t="str">
        <f>IF(H3="","",IF(H3=1,0,IF(H3=0,1,IF(H3="+","-",IF(H3="-","+","½")))))</f>
        <v/>
      </c>
      <c r="E5" s="39" t="str">
        <f>IF(G4="","",IF(G4=1,0,IF(G4=0,1,IF(G4="+","-",IF(G4="-","+","½")))))</f>
        <v/>
      </c>
      <c r="F5" s="39" t="str">
        <f>IF(H4="","",IF(H4=1,0,IF(H4=0,1,IF(H4="+","-",IF(H4="-","+","½")))))</f>
        <v/>
      </c>
      <c r="G5" s="33"/>
      <c r="H5" s="33"/>
      <c r="I5" s="34"/>
      <c r="J5" s="34"/>
      <c r="K5" s="34"/>
      <c r="L5" s="34"/>
      <c r="M5" s="34"/>
      <c r="N5" s="35"/>
      <c r="O5" s="108">
        <f t="shared" si="0"/>
        <v>0</v>
      </c>
      <c r="P5" s="40">
        <f t="shared" si="1"/>
        <v>0</v>
      </c>
      <c r="Q5" s="37">
        <f t="shared" si="2"/>
        <v>1</v>
      </c>
      <c r="R5" s="118"/>
      <c r="S5" s="108">
        <f>SMALL($Q$3:$Q$8,3)</f>
        <v>1</v>
      </c>
      <c r="T5" s="121" t="str">
        <f>IF(H17=0,"",VLOOKUP(3,$F$15:$G$20,2,FALSE))</f>
        <v/>
      </c>
      <c r="U5" s="39" t="str">
        <f t="shared" si="3"/>
        <v/>
      </c>
      <c r="V5" s="36" t="str">
        <f t="shared" si="4"/>
        <v/>
      </c>
      <c r="W5" s="44" t="str">
        <f t="shared" si="5"/>
        <v/>
      </c>
      <c r="X5" s="44" t="str">
        <f t="shared" si="6"/>
        <v/>
      </c>
      <c r="Y5" s="44" t="str">
        <f t="shared" si="7"/>
        <v/>
      </c>
      <c r="Z5" s="45" t="str">
        <f t="shared" si="8"/>
        <v/>
      </c>
      <c r="AA5" s="29">
        <f t="shared" si="9"/>
        <v>0</v>
      </c>
      <c r="AB5" s="4">
        <f t="shared" si="9"/>
        <v>0</v>
      </c>
      <c r="AC5" s="4">
        <f t="shared" si="9"/>
        <v>0</v>
      </c>
      <c r="AD5" s="4">
        <f t="shared" si="9"/>
        <v>0</v>
      </c>
      <c r="AE5" s="4">
        <f t="shared" si="9"/>
        <v>0</v>
      </c>
      <c r="AF5" s="4">
        <f t="shared" si="9"/>
        <v>0</v>
      </c>
      <c r="AG5" s="4">
        <f t="shared" si="9"/>
        <v>0</v>
      </c>
      <c r="AH5" s="4">
        <f t="shared" si="9"/>
        <v>0</v>
      </c>
      <c r="AI5" s="4">
        <f t="shared" si="9"/>
        <v>0</v>
      </c>
      <c r="AJ5" s="4">
        <f t="shared" si="9"/>
        <v>0</v>
      </c>
      <c r="AK5" s="4">
        <f t="shared" si="9"/>
        <v>0</v>
      </c>
      <c r="AL5" s="4">
        <f t="shared" si="9"/>
        <v>0</v>
      </c>
      <c r="AN5" s="4">
        <f t="shared" si="10"/>
        <v>0</v>
      </c>
      <c r="AO5" s="4">
        <f t="shared" si="10"/>
        <v>0</v>
      </c>
      <c r="AP5" s="4">
        <f t="shared" si="10"/>
        <v>0</v>
      </c>
      <c r="AQ5" s="4">
        <f t="shared" si="10"/>
        <v>0</v>
      </c>
      <c r="AR5" s="4">
        <f t="shared" si="10"/>
        <v>0</v>
      </c>
      <c r="AS5" s="4">
        <f t="shared" si="10"/>
        <v>0</v>
      </c>
      <c r="AT5" s="4">
        <f t="shared" si="10"/>
        <v>0</v>
      </c>
      <c r="AU5" s="4">
        <f t="shared" si="10"/>
        <v>0</v>
      </c>
      <c r="AV5" s="4">
        <f t="shared" si="10"/>
        <v>0</v>
      </c>
      <c r="AW5" s="4">
        <f t="shared" si="10"/>
        <v>0</v>
      </c>
      <c r="AX5" s="4">
        <f t="shared" si="10"/>
        <v>0</v>
      </c>
      <c r="AY5" s="4">
        <f t="shared" si="10"/>
        <v>0</v>
      </c>
      <c r="AZ5" s="105"/>
    </row>
    <row r="6" spans="1:52" ht="24.95" customHeight="1" x14ac:dyDescent="0.25">
      <c r="A6" s="106">
        <v>4</v>
      </c>
      <c r="B6" s="120"/>
      <c r="C6" s="39" t="str">
        <f>IF(I3="","",IF(I3=1,0,IF(I3=0,1,IF(I3="+","-",IF(I3="-","+","½")))))</f>
        <v/>
      </c>
      <c r="D6" s="39" t="str">
        <f>IF(J3="","",IF(J3=1,0,IF(J3=0,1,IF(J3="+","-",IF(J3="-","+","½")))))</f>
        <v/>
      </c>
      <c r="E6" s="39" t="str">
        <f>IF(I4="","",IF(I4=1,0,IF(I4=0,1,IF(I4="+","-",IF(I4="-","+","½")))))</f>
        <v/>
      </c>
      <c r="F6" s="39" t="str">
        <f>IF(J4="","",IF(J4=1,0,IF(J4=0,1,IF(J4="+","-",IF(J4="-","+","½")))))</f>
        <v/>
      </c>
      <c r="G6" s="39" t="str">
        <f>IF(I5="","",IF(I5=1,0,IF(I5=0,1,IF(I5="+","-",IF(I5="-","+","½")))))</f>
        <v/>
      </c>
      <c r="H6" s="39" t="str">
        <f>IF(J5="","",IF(J5=1,0,IF(J5=0,1,IF(J5="+","-",IF(J5="-","+","½")))))</f>
        <v/>
      </c>
      <c r="I6" s="33"/>
      <c r="J6" s="33"/>
      <c r="K6" s="34"/>
      <c r="L6" s="34"/>
      <c r="M6" s="34"/>
      <c r="N6" s="35"/>
      <c r="O6" s="108">
        <f t="shared" si="0"/>
        <v>0</v>
      </c>
      <c r="P6" s="40">
        <f t="shared" si="1"/>
        <v>0</v>
      </c>
      <c r="Q6" s="37">
        <f t="shared" si="2"/>
        <v>1</v>
      </c>
      <c r="R6" s="118"/>
      <c r="S6" s="108">
        <f>SMALL($Q$3:$Q$8,4)</f>
        <v>1</v>
      </c>
      <c r="T6" s="121" t="str">
        <f>IF(H18=0,"",VLOOKUP(4,$F$15:$G$20,2,FALSE))</f>
        <v/>
      </c>
      <c r="U6" s="39" t="str">
        <f t="shared" si="3"/>
        <v/>
      </c>
      <c r="V6" s="36" t="str">
        <f t="shared" si="4"/>
        <v/>
      </c>
      <c r="W6" s="44" t="str">
        <f t="shared" si="5"/>
        <v/>
      </c>
      <c r="X6" s="44" t="str">
        <f t="shared" si="6"/>
        <v/>
      </c>
      <c r="Y6" s="44" t="str">
        <f t="shared" si="7"/>
        <v/>
      </c>
      <c r="Z6" s="45" t="str">
        <f t="shared" si="8"/>
        <v/>
      </c>
      <c r="AA6" s="29">
        <f t="shared" si="9"/>
        <v>0</v>
      </c>
      <c r="AB6" s="4">
        <f t="shared" si="9"/>
        <v>0</v>
      </c>
      <c r="AC6" s="4">
        <f t="shared" si="9"/>
        <v>0</v>
      </c>
      <c r="AD6" s="4">
        <f t="shared" si="9"/>
        <v>0</v>
      </c>
      <c r="AE6" s="4">
        <f t="shared" si="9"/>
        <v>0</v>
      </c>
      <c r="AF6" s="4">
        <f t="shared" si="9"/>
        <v>0</v>
      </c>
      <c r="AG6" s="4">
        <f t="shared" si="9"/>
        <v>0</v>
      </c>
      <c r="AH6" s="4">
        <f t="shared" si="9"/>
        <v>0</v>
      </c>
      <c r="AI6" s="4">
        <f t="shared" si="9"/>
        <v>0</v>
      </c>
      <c r="AJ6" s="4">
        <f t="shared" si="9"/>
        <v>0</v>
      </c>
      <c r="AK6" s="4">
        <f t="shared" si="9"/>
        <v>0</v>
      </c>
      <c r="AL6" s="4">
        <f t="shared" si="9"/>
        <v>0</v>
      </c>
      <c r="AN6" s="4">
        <f t="shared" si="10"/>
        <v>0</v>
      </c>
      <c r="AO6" s="4">
        <f t="shared" si="10"/>
        <v>0</v>
      </c>
      <c r="AP6" s="4">
        <f t="shared" si="10"/>
        <v>0</v>
      </c>
      <c r="AQ6" s="4">
        <f t="shared" si="10"/>
        <v>0</v>
      </c>
      <c r="AR6" s="4">
        <f t="shared" si="10"/>
        <v>0</v>
      </c>
      <c r="AS6" s="4">
        <f t="shared" si="10"/>
        <v>0</v>
      </c>
      <c r="AT6" s="4">
        <f t="shared" si="10"/>
        <v>0</v>
      </c>
      <c r="AU6" s="4">
        <f t="shared" si="10"/>
        <v>0</v>
      </c>
      <c r="AV6" s="4">
        <f t="shared" si="10"/>
        <v>0</v>
      </c>
      <c r="AW6" s="4">
        <f t="shared" si="10"/>
        <v>0</v>
      </c>
      <c r="AX6" s="4">
        <f t="shared" si="10"/>
        <v>0</v>
      </c>
      <c r="AY6" s="4">
        <f t="shared" si="10"/>
        <v>0</v>
      </c>
      <c r="AZ6" s="105"/>
    </row>
    <row r="7" spans="1:52" ht="24.95" customHeight="1" x14ac:dyDescent="0.25">
      <c r="A7" s="106">
        <v>5</v>
      </c>
      <c r="B7" s="120"/>
      <c r="C7" s="39" t="str">
        <f>IF(K3="","",IF(K3=1,0,IF(K3=0,1,IF(K3="+","-",IF(K3="-","+","½")))))</f>
        <v/>
      </c>
      <c r="D7" s="39" t="str">
        <f>IF(L3="","",IF(L3=1,0,IF(L3=0,1,IF(L3="+","-",IF(L3="-","+","½")))))</f>
        <v/>
      </c>
      <c r="E7" s="39" t="str">
        <f>IF(K4="","",IF(K4=1,0,IF(K4=0,1,IF(K4="+","-",IF(K4="-","+","½")))))</f>
        <v/>
      </c>
      <c r="F7" s="39" t="str">
        <f>IF(L4="","",IF(L4=1,0,IF(L4=0,1,IF(L4="+","-",IF(L4="-","+","½")))))</f>
        <v/>
      </c>
      <c r="G7" s="39" t="str">
        <f>IF(K5="","",IF(K5=1,0,IF(K5=0,1,IF(K5="+","-",IF(K5="-","+","½")))))</f>
        <v/>
      </c>
      <c r="H7" s="39" t="str">
        <f>IF(L5="","",IF(L5=1,0,IF(L5=0,1,IF(L5="+","-",IF(L5="-","+","½")))))</f>
        <v/>
      </c>
      <c r="I7" s="39" t="str">
        <f>IF(K6="","",IF(K6=1,0,IF(K6=0,1,IF(K6="+","-",IF(K6="-","+","½")))))</f>
        <v/>
      </c>
      <c r="J7" s="39" t="str">
        <f>IF(L6="","",IF(L6=1,0,IF(L6=0,1,IF(L6="+","-",IF(L6="-","+","½")))))</f>
        <v/>
      </c>
      <c r="K7" s="33"/>
      <c r="L7" s="33"/>
      <c r="M7" s="34"/>
      <c r="N7" s="35"/>
      <c r="O7" s="108">
        <f t="shared" si="0"/>
        <v>0</v>
      </c>
      <c r="P7" s="40">
        <f t="shared" si="1"/>
        <v>0</v>
      </c>
      <c r="Q7" s="37">
        <f t="shared" si="2"/>
        <v>1</v>
      </c>
      <c r="R7" s="118"/>
      <c r="S7" s="108">
        <f>SMALL($Q$3:$Q$8,5)</f>
        <v>1</v>
      </c>
      <c r="T7" s="121" t="str">
        <f>IF(H19=0,"",VLOOKUP(5,$F$15:$G$20,2,FALSE))</f>
        <v/>
      </c>
      <c r="U7" s="39" t="str">
        <f t="shared" si="3"/>
        <v/>
      </c>
      <c r="V7" s="36" t="str">
        <f t="shared" si="4"/>
        <v/>
      </c>
      <c r="W7" s="44" t="str">
        <f t="shared" si="5"/>
        <v/>
      </c>
      <c r="X7" s="44" t="str">
        <f t="shared" si="6"/>
        <v/>
      </c>
      <c r="Y7" s="44" t="str">
        <f t="shared" si="7"/>
        <v/>
      </c>
      <c r="Z7" s="45" t="str">
        <f t="shared" si="8"/>
        <v/>
      </c>
      <c r="AA7" s="29">
        <f t="shared" si="9"/>
        <v>0</v>
      </c>
      <c r="AB7" s="4">
        <f t="shared" si="9"/>
        <v>0</v>
      </c>
      <c r="AC7" s="4">
        <f t="shared" si="9"/>
        <v>0</v>
      </c>
      <c r="AD7" s="4">
        <f t="shared" si="9"/>
        <v>0</v>
      </c>
      <c r="AE7" s="4">
        <f t="shared" si="9"/>
        <v>0</v>
      </c>
      <c r="AF7" s="4">
        <f t="shared" si="9"/>
        <v>0</v>
      </c>
      <c r="AG7" s="4">
        <f t="shared" si="9"/>
        <v>0</v>
      </c>
      <c r="AH7" s="4">
        <f t="shared" si="9"/>
        <v>0</v>
      </c>
      <c r="AI7" s="4">
        <f t="shared" si="9"/>
        <v>0</v>
      </c>
      <c r="AJ7" s="4">
        <f t="shared" si="9"/>
        <v>0</v>
      </c>
      <c r="AK7" s="4">
        <f t="shared" si="9"/>
        <v>0</v>
      </c>
      <c r="AL7" s="4">
        <f t="shared" si="9"/>
        <v>0</v>
      </c>
      <c r="AN7" s="4">
        <f t="shared" si="10"/>
        <v>0</v>
      </c>
      <c r="AO7" s="4">
        <f t="shared" si="10"/>
        <v>0</v>
      </c>
      <c r="AP7" s="4">
        <f t="shared" si="10"/>
        <v>0</v>
      </c>
      <c r="AQ7" s="4">
        <f t="shared" si="10"/>
        <v>0</v>
      </c>
      <c r="AR7" s="4">
        <f t="shared" si="10"/>
        <v>0</v>
      </c>
      <c r="AS7" s="4">
        <f t="shared" si="10"/>
        <v>0</v>
      </c>
      <c r="AT7" s="4">
        <f t="shared" si="10"/>
        <v>0</v>
      </c>
      <c r="AU7" s="4">
        <f t="shared" si="10"/>
        <v>0</v>
      </c>
      <c r="AV7" s="4">
        <f t="shared" si="10"/>
        <v>0</v>
      </c>
      <c r="AW7" s="4">
        <f t="shared" si="10"/>
        <v>0</v>
      </c>
      <c r="AX7" s="4">
        <f t="shared" si="10"/>
        <v>0</v>
      </c>
      <c r="AY7" s="4">
        <f t="shared" si="10"/>
        <v>0</v>
      </c>
      <c r="AZ7" s="105"/>
    </row>
    <row r="8" spans="1:52" ht="24.95" customHeight="1" x14ac:dyDescent="0.25">
      <c r="A8" s="110">
        <v>6</v>
      </c>
      <c r="B8" s="122"/>
      <c r="C8" s="53" t="str">
        <f>IF(M3="","",IF(M3=1,0,IF(M3=0,1,IF(M3="+","-",IF(M3="-","+","½")))))</f>
        <v/>
      </c>
      <c r="D8" s="53" t="str">
        <f>IF(N3="","",IF(N3=1,0,IF(N3=0,1,IF(N3="+","-",IF(N3="-","+","½")))))</f>
        <v/>
      </c>
      <c r="E8" s="53" t="str">
        <f>IF(M4="","",IF(M4=1,0,IF(M4=0,1,IF(M4="+","-",IF(M4="-","+","½")))))</f>
        <v/>
      </c>
      <c r="F8" s="53" t="str">
        <f>IF(N4="","",IF(N4=1,0,IF(N4=0,1,IF(N4="+","-",IF(N4="-","+","½")))))</f>
        <v/>
      </c>
      <c r="G8" s="53" t="str">
        <f>IF(M5="","",IF(M5=1,0,IF(M5=0,1,IF(M5="+","-",IF(M5="-","+","½")))))</f>
        <v/>
      </c>
      <c r="H8" s="53" t="str">
        <f>IF(N5="","",IF(N5=1,0,IF(N5=0,1,IF(N5="+","-",IF(N5="-","+","½")))))</f>
        <v/>
      </c>
      <c r="I8" s="53" t="str">
        <f>IF(M6="","",IF(M6=1,0,IF(M6=0,1,IF(M6="+","-",IF(M6="-","+","½")))))</f>
        <v/>
      </c>
      <c r="J8" s="53" t="str">
        <f>IF(N6="","",IF(N6=1,0,IF(N6=0,1,IF(N6="+","-",IF(N6="-","+","½")))))</f>
        <v/>
      </c>
      <c r="K8" s="53" t="str">
        <f>IF(M7="","",IF(M7=1,0,IF(M7=0,1,IF(M7="+","-",IF(M7="-","+","½")))))</f>
        <v/>
      </c>
      <c r="L8" s="53" t="str">
        <f>IF(N7="","",IF(N7=1,0,IF(N7=0,1,IF(N7="+","-",IF(N7="-","+","½")))))</f>
        <v/>
      </c>
      <c r="M8" s="81"/>
      <c r="N8" s="54"/>
      <c r="O8" s="112">
        <f t="shared" si="0"/>
        <v>0</v>
      </c>
      <c r="P8" s="58">
        <f t="shared" si="1"/>
        <v>0</v>
      </c>
      <c r="Q8" s="56">
        <f t="shared" si="2"/>
        <v>1</v>
      </c>
      <c r="R8" s="118"/>
      <c r="S8" s="52">
        <f>SMALL($Q$3:$Q$8,6)</f>
        <v>1</v>
      </c>
      <c r="T8" s="123" t="str">
        <f>IF(H20=0,"",VLOOKUP(6,$F$15:$G$20,2,FALSE))</f>
        <v/>
      </c>
      <c r="U8" s="53" t="str">
        <f t="shared" si="3"/>
        <v/>
      </c>
      <c r="V8" s="55" t="str">
        <f t="shared" si="4"/>
        <v/>
      </c>
      <c r="W8" s="59" t="str">
        <f t="shared" si="5"/>
        <v/>
      </c>
      <c r="X8" s="59" t="str">
        <f t="shared" si="6"/>
        <v/>
      </c>
      <c r="Y8" s="59" t="str">
        <f t="shared" si="7"/>
        <v/>
      </c>
      <c r="Z8" s="60" t="str">
        <f t="shared" si="8"/>
        <v/>
      </c>
      <c r="AA8" s="29">
        <f t="shared" si="9"/>
        <v>0</v>
      </c>
      <c r="AB8" s="4">
        <f t="shared" si="9"/>
        <v>0</v>
      </c>
      <c r="AC8" s="4">
        <f t="shared" si="9"/>
        <v>0</v>
      </c>
      <c r="AD8" s="4">
        <f t="shared" si="9"/>
        <v>0</v>
      </c>
      <c r="AE8" s="4">
        <f t="shared" si="9"/>
        <v>0</v>
      </c>
      <c r="AF8" s="4">
        <f t="shared" si="9"/>
        <v>0</v>
      </c>
      <c r="AG8" s="4">
        <f t="shared" si="9"/>
        <v>0</v>
      </c>
      <c r="AH8" s="4">
        <f t="shared" si="9"/>
        <v>0</v>
      </c>
      <c r="AI8" s="4">
        <f t="shared" si="9"/>
        <v>0</v>
      </c>
      <c r="AJ8" s="4">
        <f t="shared" si="9"/>
        <v>0</v>
      </c>
      <c r="AK8" s="4">
        <f t="shared" si="9"/>
        <v>0</v>
      </c>
      <c r="AL8" s="4">
        <f t="shared" si="9"/>
        <v>0</v>
      </c>
      <c r="AN8" s="4">
        <f t="shared" si="10"/>
        <v>0</v>
      </c>
      <c r="AO8" s="4">
        <f t="shared" si="10"/>
        <v>0</v>
      </c>
      <c r="AP8" s="4">
        <f t="shared" si="10"/>
        <v>0</v>
      </c>
      <c r="AQ8" s="4">
        <f t="shared" si="10"/>
        <v>0</v>
      </c>
      <c r="AR8" s="4">
        <f t="shared" si="10"/>
        <v>0</v>
      </c>
      <c r="AS8" s="4">
        <f t="shared" si="10"/>
        <v>0</v>
      </c>
      <c r="AT8" s="4">
        <f t="shared" si="10"/>
        <v>0</v>
      </c>
      <c r="AU8" s="4">
        <f t="shared" si="10"/>
        <v>0</v>
      </c>
      <c r="AV8" s="4">
        <f t="shared" si="10"/>
        <v>0</v>
      </c>
      <c r="AW8" s="4">
        <f t="shared" si="10"/>
        <v>0</v>
      </c>
      <c r="AX8" s="4">
        <f t="shared" si="10"/>
        <v>0</v>
      </c>
      <c r="AY8" s="4">
        <f t="shared" si="10"/>
        <v>0</v>
      </c>
      <c r="AZ8" s="105"/>
    </row>
    <row r="9" spans="1:52" s="4" customFormat="1" ht="18" x14ac:dyDescent="0.25">
      <c r="A9" s="63"/>
      <c r="B9" s="63">
        <f t="shared" ref="B9:B14" si="11">SMALL($Q$3:$Q$8,1)</f>
        <v>1</v>
      </c>
      <c r="C9" s="63">
        <f t="shared" ref="C9:C14" si="12">VLOOKUP(F15,$A$3:$B$8,2,FALSE)</f>
        <v>0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>
        <f t="shared" ref="O9:O14" si="13">10000000*O3+P3</f>
        <v>0</v>
      </c>
      <c r="P9" s="63">
        <f t="shared" ref="P9:P14" si="14">SUM(AN3:AY3)</f>
        <v>0</v>
      </c>
      <c r="Q9" s="63"/>
      <c r="R9" s="63"/>
      <c r="S9" s="63"/>
      <c r="T9" s="63"/>
      <c r="U9" s="63"/>
      <c r="V9" s="63"/>
      <c r="W9" s="63">
        <f t="shared" ref="W9:W14" si="15">B3</f>
        <v>0</v>
      </c>
      <c r="X9" s="67">
        <f t="shared" ref="X9:X14" si="16">COUNTIF(AA3:AL3,1)</f>
        <v>0</v>
      </c>
      <c r="Y9" s="115">
        <f t="shared" ref="Y9:Y14" si="17">COUNTIF(AA3:AL3,0.5)</f>
        <v>0</v>
      </c>
      <c r="Z9" s="115">
        <f t="shared" ref="Z9:Z14" si="18">COUNTIF(AA3:AM3,0)-COUNTBLANK(C3:N3)</f>
        <v>0</v>
      </c>
      <c r="AA9" s="116">
        <f t="shared" ref="AA9:AA14" si="19">SUM(AN3:AY3)</f>
        <v>0</v>
      </c>
    </row>
    <row r="10" spans="1:52" s="4" customFormat="1" ht="18" x14ac:dyDescent="0.25">
      <c r="B10" s="4">
        <f t="shared" si="11"/>
        <v>1</v>
      </c>
      <c r="C10" s="4">
        <f t="shared" si="12"/>
        <v>0</v>
      </c>
      <c r="D10" s="4">
        <v>1</v>
      </c>
      <c r="J10" s="62"/>
      <c r="O10" s="4">
        <f t="shared" si="13"/>
        <v>0</v>
      </c>
      <c r="P10" s="4">
        <f t="shared" si="14"/>
        <v>0</v>
      </c>
      <c r="W10" s="4">
        <f t="shared" si="15"/>
        <v>0</v>
      </c>
      <c r="X10" s="69">
        <f t="shared" si="16"/>
        <v>0</v>
      </c>
      <c r="Y10" s="116">
        <f t="shared" si="17"/>
        <v>0</v>
      </c>
      <c r="Z10" s="116">
        <f t="shared" si="18"/>
        <v>0</v>
      </c>
      <c r="AA10" s="116">
        <f t="shared" si="19"/>
        <v>0</v>
      </c>
    </row>
    <row r="11" spans="1:52" s="4" customFormat="1" ht="18" x14ac:dyDescent="0.25">
      <c r="B11" s="4">
        <f t="shared" si="11"/>
        <v>1</v>
      </c>
      <c r="C11" s="4">
        <f t="shared" si="12"/>
        <v>0</v>
      </c>
      <c r="D11" s="4" t="s">
        <v>2</v>
      </c>
      <c r="O11" s="4">
        <f t="shared" si="13"/>
        <v>0</v>
      </c>
      <c r="P11" s="4">
        <f t="shared" si="14"/>
        <v>0</v>
      </c>
      <c r="W11" s="4">
        <f t="shared" si="15"/>
        <v>0</v>
      </c>
      <c r="X11" s="69">
        <f t="shared" si="16"/>
        <v>0</v>
      </c>
      <c r="Y11" s="116">
        <f t="shared" si="17"/>
        <v>0</v>
      </c>
      <c r="Z11" s="116">
        <f t="shared" si="18"/>
        <v>0</v>
      </c>
      <c r="AA11" s="116">
        <f t="shared" si="19"/>
        <v>0</v>
      </c>
    </row>
    <row r="12" spans="1:52" s="4" customFormat="1" ht="18" x14ac:dyDescent="0.25">
      <c r="B12" s="4">
        <f t="shared" si="11"/>
        <v>1</v>
      </c>
      <c r="C12" s="4">
        <f t="shared" si="12"/>
        <v>0</v>
      </c>
      <c r="D12" s="4">
        <v>0</v>
      </c>
      <c r="O12" s="4">
        <f t="shared" si="13"/>
        <v>0</v>
      </c>
      <c r="P12" s="4">
        <f t="shared" si="14"/>
        <v>0</v>
      </c>
      <c r="W12" s="4">
        <f t="shared" si="15"/>
        <v>0</v>
      </c>
      <c r="X12" s="69">
        <f t="shared" si="16"/>
        <v>0</v>
      </c>
      <c r="Y12" s="116">
        <f t="shared" si="17"/>
        <v>0</v>
      </c>
      <c r="Z12" s="116">
        <f t="shared" si="18"/>
        <v>0</v>
      </c>
      <c r="AA12" s="116">
        <f t="shared" si="19"/>
        <v>0</v>
      </c>
    </row>
    <row r="13" spans="1:52" s="4" customFormat="1" ht="18" x14ac:dyDescent="0.25">
      <c r="B13" s="4">
        <f t="shared" si="11"/>
        <v>1</v>
      </c>
      <c r="C13" s="4">
        <f t="shared" si="12"/>
        <v>0</v>
      </c>
      <c r="D13" s="4" t="s">
        <v>3</v>
      </c>
      <c r="O13" s="4">
        <f t="shared" si="13"/>
        <v>0</v>
      </c>
      <c r="P13" s="4">
        <f t="shared" si="14"/>
        <v>0</v>
      </c>
      <c r="W13" s="4">
        <f t="shared" si="15"/>
        <v>0</v>
      </c>
      <c r="X13" s="69">
        <f t="shared" si="16"/>
        <v>0</v>
      </c>
      <c r="Y13" s="116">
        <f t="shared" si="17"/>
        <v>0</v>
      </c>
      <c r="Z13" s="116">
        <f t="shared" si="18"/>
        <v>0</v>
      </c>
      <c r="AA13" s="116">
        <f t="shared" si="19"/>
        <v>0</v>
      </c>
    </row>
    <row r="14" spans="1:52" s="4" customFormat="1" ht="18" x14ac:dyDescent="0.25">
      <c r="B14" s="4">
        <f t="shared" si="11"/>
        <v>1</v>
      </c>
      <c r="C14" s="4">
        <f t="shared" si="12"/>
        <v>0</v>
      </c>
      <c r="D14" s="4" t="s">
        <v>4</v>
      </c>
      <c r="O14" s="4">
        <f t="shared" si="13"/>
        <v>0</v>
      </c>
      <c r="P14" s="4">
        <f t="shared" si="14"/>
        <v>0</v>
      </c>
      <c r="W14" s="4">
        <f t="shared" si="15"/>
        <v>0</v>
      </c>
      <c r="X14" s="69">
        <f t="shared" si="16"/>
        <v>0</v>
      </c>
      <c r="Y14" s="116">
        <f t="shared" si="17"/>
        <v>0</v>
      </c>
      <c r="Z14" s="116">
        <f t="shared" si="18"/>
        <v>0</v>
      </c>
      <c r="AA14" s="116">
        <f t="shared" si="19"/>
        <v>0</v>
      </c>
    </row>
    <row r="15" spans="1:52" s="4" customFormat="1" x14ac:dyDescent="0.2">
      <c r="A15" s="75">
        <f t="shared" ref="A15:A20" si="20">RANK(O9,$O$9:$O$14,0)</f>
        <v>1</v>
      </c>
      <c r="B15" s="4">
        <f t="shared" ref="B15:B20" si="21">B3</f>
        <v>0</v>
      </c>
      <c r="C15" s="4">
        <f t="shared" ref="C15:C20" si="22">O9-ROW()/1000000000-P9/1000000</f>
        <v>-1.4999999999999999E-8</v>
      </c>
      <c r="D15" s="4">
        <f>SMALL($C$15:$C$20,1)</f>
        <v>-2E-8</v>
      </c>
      <c r="E15" s="4">
        <f t="shared" ref="E15:E20" si="23">VLOOKUP(F15,$A$3:$B$8,2,FALSE)</f>
        <v>0</v>
      </c>
      <c r="F15" s="75">
        <f t="shared" ref="F15:F20" si="24">RANK(C15,$C$15:$C$20,0)</f>
        <v>1</v>
      </c>
      <c r="G15" s="4">
        <f t="shared" ref="G15:G20" si="25">B3</f>
        <v>0</v>
      </c>
      <c r="H15" s="4">
        <f>VLOOKUP(1,$F$15:$G$20,2,FALSE)</f>
        <v>0</v>
      </c>
    </row>
    <row r="16" spans="1:52" s="4" customFormat="1" x14ac:dyDescent="0.2">
      <c r="A16" s="75">
        <f t="shared" si="20"/>
        <v>1</v>
      </c>
      <c r="B16" s="4">
        <f t="shared" si="21"/>
        <v>0</v>
      </c>
      <c r="C16" s="4">
        <f t="shared" si="22"/>
        <v>-1.6000000000000001E-8</v>
      </c>
      <c r="D16" s="4">
        <f>SMALL($C$15:$C$20,2)</f>
        <v>-1.9000000000000001E-8</v>
      </c>
      <c r="E16" s="4">
        <f t="shared" si="23"/>
        <v>0</v>
      </c>
      <c r="F16" s="75">
        <f t="shared" si="24"/>
        <v>2</v>
      </c>
      <c r="G16" s="4">
        <f t="shared" si="25"/>
        <v>0</v>
      </c>
      <c r="H16" s="4">
        <f>VLOOKUP(2,$F$15:$G$20,2,FALSE)</f>
        <v>0</v>
      </c>
    </row>
    <row r="17" spans="1:26" s="4" customFormat="1" x14ac:dyDescent="0.2">
      <c r="A17" s="75">
        <f t="shared" si="20"/>
        <v>1</v>
      </c>
      <c r="B17" s="4">
        <f t="shared" si="21"/>
        <v>0</v>
      </c>
      <c r="C17" s="4">
        <f t="shared" si="22"/>
        <v>-1.7E-8</v>
      </c>
      <c r="D17" s="4">
        <f>SMALL($C$15:$C$20,3)</f>
        <v>-1.7999999999999999E-8</v>
      </c>
      <c r="E17" s="4">
        <f t="shared" si="23"/>
        <v>0</v>
      </c>
      <c r="F17" s="75">
        <f t="shared" si="24"/>
        <v>3</v>
      </c>
      <c r="G17" s="4">
        <f t="shared" si="25"/>
        <v>0</v>
      </c>
      <c r="H17" s="4">
        <f>VLOOKUP(3,$F$15:$G$20,2,FALSE)</f>
        <v>0</v>
      </c>
    </row>
    <row r="18" spans="1:26" s="4" customFormat="1" x14ac:dyDescent="0.2">
      <c r="A18" s="75">
        <f t="shared" si="20"/>
        <v>1</v>
      </c>
      <c r="B18" s="4">
        <f t="shared" si="21"/>
        <v>0</v>
      </c>
      <c r="C18" s="4">
        <f t="shared" si="22"/>
        <v>-1.7999999999999999E-8</v>
      </c>
      <c r="D18" s="4">
        <f>SMALL($C$15:$C$20,4)</f>
        <v>-1.7E-8</v>
      </c>
      <c r="E18" s="4">
        <f t="shared" si="23"/>
        <v>0</v>
      </c>
      <c r="F18" s="75">
        <f t="shared" si="24"/>
        <v>4</v>
      </c>
      <c r="G18" s="4">
        <f t="shared" si="25"/>
        <v>0</v>
      </c>
      <c r="H18" s="4">
        <f>VLOOKUP(4,$F$15:$G$20,2,FALSE)</f>
        <v>0</v>
      </c>
    </row>
    <row r="19" spans="1:26" s="4" customFormat="1" x14ac:dyDescent="0.2">
      <c r="A19" s="75">
        <f t="shared" si="20"/>
        <v>1</v>
      </c>
      <c r="B19" s="4">
        <f t="shared" si="21"/>
        <v>0</v>
      </c>
      <c r="C19" s="4">
        <f t="shared" si="22"/>
        <v>-1.9000000000000001E-8</v>
      </c>
      <c r="D19" s="4">
        <f>SMALL($C$15:$C$20,5)</f>
        <v>-1.6000000000000001E-8</v>
      </c>
      <c r="E19" s="4">
        <f t="shared" si="23"/>
        <v>0</v>
      </c>
      <c r="F19" s="75">
        <f t="shared" si="24"/>
        <v>5</v>
      </c>
      <c r="G19" s="4">
        <f t="shared" si="25"/>
        <v>0</v>
      </c>
      <c r="H19" s="4">
        <f>VLOOKUP(5,$F$15:$G$20,2,FALSE)</f>
        <v>0</v>
      </c>
    </row>
    <row r="20" spans="1:26" s="4" customFormat="1" x14ac:dyDescent="0.2">
      <c r="A20" s="75">
        <f t="shared" si="20"/>
        <v>1</v>
      </c>
      <c r="B20" s="4">
        <f t="shared" si="21"/>
        <v>0</v>
      </c>
      <c r="C20" s="4">
        <f t="shared" si="22"/>
        <v>-2E-8</v>
      </c>
      <c r="D20" s="4">
        <f>SMALL($C$15:$C$20,6)</f>
        <v>-1.4999999999999999E-8</v>
      </c>
      <c r="E20" s="4">
        <f t="shared" si="23"/>
        <v>0</v>
      </c>
      <c r="F20" s="75">
        <f t="shared" si="24"/>
        <v>6</v>
      </c>
      <c r="G20" s="4">
        <f t="shared" si="25"/>
        <v>0</v>
      </c>
      <c r="H20" s="4">
        <f>VLOOKUP(6,$F$15:$G$20,2,FALSE)</f>
        <v>0</v>
      </c>
    </row>
    <row r="21" spans="1:26" x14ac:dyDescent="0.2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x14ac:dyDescent="0.2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x14ac:dyDescent="0.2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x14ac:dyDescent="0.2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x14ac:dyDescent="0.2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x14ac:dyDescent="0.2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x14ac:dyDescent="0.2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x14ac:dyDescent="0.2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x14ac:dyDescent="0.2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x14ac:dyDescent="0.2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x14ac:dyDescent="0.2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x14ac:dyDescent="0.2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x14ac:dyDescent="0.2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x14ac:dyDescent="0.2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x14ac:dyDescent="0.2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x14ac:dyDescent="0.2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x14ac:dyDescent="0.2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x14ac:dyDescent="0.2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x14ac:dyDescent="0.2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x14ac:dyDescent="0.2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x14ac:dyDescent="0.2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x14ac:dyDescent="0.2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</sheetData>
  <sheetProtection sheet="1" objects="1" scenarios="1" selectLockedCells="1"/>
  <mergeCells count="9">
    <mergeCell ref="A1:B1"/>
    <mergeCell ref="C1:J1"/>
    <mergeCell ref="M1:O1"/>
    <mergeCell ref="C2:D2"/>
    <mergeCell ref="E2:F2"/>
    <mergeCell ref="G2:H2"/>
    <mergeCell ref="I2:J2"/>
    <mergeCell ref="K2:L2"/>
    <mergeCell ref="M2:N2"/>
  </mergeCells>
  <conditionalFormatting sqref="Q3:Q8">
    <cfRule type="cellIs" dxfId="11" priority="1" stopIfTrue="1" operator="equal">
      <formula>1</formula>
    </cfRule>
    <cfRule type="cellIs" dxfId="10" priority="2" stopIfTrue="1" operator="equal">
      <formula>2</formula>
    </cfRule>
    <cfRule type="cellIs" dxfId="9" priority="3" stopIfTrue="1" operator="equal">
      <formula>3</formula>
    </cfRule>
  </conditionalFormatting>
  <conditionalFormatting sqref="S3:S8">
    <cfRule type="cellIs" dxfId="8" priority="4" stopIfTrue="1" operator="equal">
      <formula>3</formula>
    </cfRule>
    <cfRule type="cellIs" dxfId="7" priority="5" stopIfTrue="1" operator="equal">
      <formula>2</formula>
    </cfRule>
    <cfRule type="cellIs" dxfId="6" priority="6" stopIfTrue="1" operator="equal">
      <formula>1</formula>
    </cfRule>
  </conditionalFormatting>
  <dataValidations count="1">
    <dataValidation type="list" allowBlank="1" showErrorMessage="1" sqref="E3:N3 G4:N4 I5:N5 K6:N6 M7:N7">
      <formula1>$D$9:$D$14</formula1>
      <formula2>0</formula2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4"/>
  <sheetViews>
    <sheetView showRowColHeaders="0" workbookViewId="0">
      <selection activeCell="C1" sqref="C1"/>
    </sheetView>
  </sheetViews>
  <sheetFormatPr baseColWidth="10" defaultRowHeight="12.75" x14ac:dyDescent="0.2"/>
  <cols>
    <col min="1" max="1" width="3.140625" style="14" customWidth="1"/>
    <col min="2" max="2" width="22.7109375" style="14" customWidth="1"/>
    <col min="3" max="10" width="4.7109375" style="14" customWidth="1"/>
    <col min="11" max="11" width="7.28515625" style="14" customWidth="1"/>
    <col min="12" max="12" width="8.7109375" style="14" customWidth="1"/>
    <col min="13" max="15" width="5.7109375" style="14" customWidth="1"/>
    <col min="16" max="16" width="22.7109375" style="14" customWidth="1"/>
    <col min="17" max="17" width="7.28515625" style="14" customWidth="1"/>
    <col min="18" max="18" width="8.7109375" style="14" customWidth="1"/>
    <col min="19" max="19" width="5.7109375" style="14" customWidth="1"/>
    <col min="20" max="22" width="4.28515625" style="14" customWidth="1"/>
    <col min="23" max="23" width="5.7109375" style="4" customWidth="1"/>
    <col min="24" max="26" width="4.28515625" style="4" customWidth="1"/>
    <col min="27" max="27" width="5.140625" style="4" customWidth="1"/>
    <col min="28" max="28" width="5.5703125" style="4" customWidth="1"/>
    <col min="29" max="29" width="5" style="4" customWidth="1"/>
    <col min="30" max="30" width="4.5703125" style="4" customWidth="1"/>
    <col min="31" max="31" width="4" style="4" customWidth="1"/>
    <col min="32" max="32" width="4.28515625" style="4" customWidth="1"/>
    <col min="33" max="33" width="4" style="4" customWidth="1"/>
    <col min="34" max="34" width="3.42578125" style="4" customWidth="1"/>
    <col min="35" max="39" width="11.42578125" style="4"/>
    <col min="40" max="16384" width="11.42578125" style="14"/>
  </cols>
  <sheetData>
    <row r="1" spans="1:39" ht="24.95" customHeight="1" x14ac:dyDescent="0.25">
      <c r="A1" s="139" t="s">
        <v>0</v>
      </c>
      <c r="B1" s="139"/>
      <c r="C1" s="131"/>
      <c r="D1" s="131"/>
      <c r="E1" s="131"/>
      <c r="F1" s="131"/>
      <c r="G1" s="131"/>
      <c r="H1" s="131"/>
      <c r="I1" s="131"/>
      <c r="J1" s="131"/>
      <c r="K1" s="95" t="s">
        <v>1</v>
      </c>
      <c r="L1" s="133"/>
      <c r="M1" s="133"/>
      <c r="N1" s="124"/>
      <c r="O1" s="7" t="s">
        <v>5</v>
      </c>
      <c r="T1" s="80"/>
      <c r="U1" s="80"/>
      <c r="V1" s="80"/>
      <c r="W1" s="79"/>
      <c r="X1" s="79"/>
      <c r="Y1" s="79"/>
      <c r="Z1" s="79"/>
    </row>
    <row r="2" spans="1:39" x14ac:dyDescent="0.2">
      <c r="A2" s="125"/>
      <c r="B2" s="9" t="s">
        <v>6</v>
      </c>
      <c r="C2" s="138">
        <v>1</v>
      </c>
      <c r="D2" s="138"/>
      <c r="E2" s="138">
        <v>2</v>
      </c>
      <c r="F2" s="138"/>
      <c r="G2" s="138">
        <v>3</v>
      </c>
      <c r="H2" s="138"/>
      <c r="I2" s="138">
        <v>4</v>
      </c>
      <c r="J2" s="138"/>
      <c r="K2" s="9" t="s">
        <v>7</v>
      </c>
      <c r="L2" s="12" t="s">
        <v>8</v>
      </c>
      <c r="M2" s="9" t="s">
        <v>9</v>
      </c>
      <c r="N2" s="12"/>
      <c r="O2" s="11" t="s">
        <v>9</v>
      </c>
      <c r="P2" s="11" t="s">
        <v>6</v>
      </c>
      <c r="Q2" s="11" t="s">
        <v>7</v>
      </c>
      <c r="R2" s="12" t="s">
        <v>8</v>
      </c>
      <c r="S2" s="12" t="s">
        <v>10</v>
      </c>
      <c r="T2" s="12" t="s">
        <v>11</v>
      </c>
      <c r="U2" s="12" t="s">
        <v>12</v>
      </c>
      <c r="V2" s="12" t="s">
        <v>13</v>
      </c>
    </row>
    <row r="3" spans="1:39" ht="24.95" customHeight="1" x14ac:dyDescent="0.25">
      <c r="A3" s="98">
        <v>1</v>
      </c>
      <c r="B3" s="99"/>
      <c r="C3" s="126"/>
      <c r="D3" s="126"/>
      <c r="E3" s="18"/>
      <c r="F3" s="18"/>
      <c r="G3" s="18"/>
      <c r="H3" s="18"/>
      <c r="I3" s="18"/>
      <c r="J3" s="19"/>
      <c r="K3" s="101">
        <f>SUM(W3:AD3)</f>
        <v>0</v>
      </c>
      <c r="L3" s="26">
        <f>(W3+X3)*0+(Y3+Z3)*$K$4+(AA3+AB3)*$K$5+(AC3+AD3)*$K$6</f>
        <v>0</v>
      </c>
      <c r="M3" s="22">
        <f>RANK(O7,$O$7:$O$10,0)</f>
        <v>1</v>
      </c>
      <c r="N3" s="118"/>
      <c r="O3" s="101">
        <f>SMALL($M$3:$M$6,1)</f>
        <v>1</v>
      </c>
      <c r="P3" s="89" t="str">
        <f>IF(H11=0,"",VLOOKUP(1,$F$11:$G$14,2,FALSE))</f>
        <v/>
      </c>
      <c r="Q3" s="25" t="str">
        <f>IF(P3="","",VLOOKUP(P3,$B$3:$K$6,10,FALSE))</f>
        <v/>
      </c>
      <c r="R3" s="21" t="str">
        <f>IF(P3="","",VLOOKUP(P3,$B$3:$L$6,12,FALSE))</f>
        <v/>
      </c>
      <c r="S3" s="27" t="str">
        <f>IF(P3="","",VLOOKUP(P3,$W$7:$AA$10,5,FALSE))</f>
        <v/>
      </c>
      <c r="T3" s="27" t="str">
        <f>IF(P3="","",VLOOKUP(P3,$W$7:$AA$10,2,FALSE))</f>
        <v/>
      </c>
      <c r="U3" s="27" t="str">
        <f>IF(P3="","",VLOOKUP(P3,$W$7:$AA$10,3,FALSE))</f>
        <v/>
      </c>
      <c r="V3" s="28" t="str">
        <f>IF(P3="","",VLOOKUP(P3,$W$7:$AA$10,4,FALSE))</f>
        <v/>
      </c>
      <c r="W3" s="29">
        <f t="shared" ref="W3:AD6" si="0">IF(C3=1,1,IF(C3="+",1,IF(C3=0,0,IF(C3="-",0,IF(C3="",0,0.5)))))</f>
        <v>0</v>
      </c>
      <c r="X3" s="4">
        <f t="shared" si="0"/>
        <v>0</v>
      </c>
      <c r="Y3" s="4">
        <f t="shared" si="0"/>
        <v>0</v>
      </c>
      <c r="Z3" s="4">
        <f t="shared" si="0"/>
        <v>0</v>
      </c>
      <c r="AA3" s="4">
        <f t="shared" si="0"/>
        <v>0</v>
      </c>
      <c r="AB3" s="4">
        <f t="shared" si="0"/>
        <v>0</v>
      </c>
      <c r="AC3" s="4">
        <f t="shared" si="0"/>
        <v>0</v>
      </c>
      <c r="AD3" s="4">
        <f t="shared" si="0"/>
        <v>0</v>
      </c>
      <c r="AF3" s="4">
        <f t="shared" ref="AF3:AM6" si="1">IF(C3="",0,1)</f>
        <v>0</v>
      </c>
      <c r="AG3" s="4">
        <f t="shared" si="1"/>
        <v>0</v>
      </c>
      <c r="AH3" s="4">
        <f t="shared" si="1"/>
        <v>0</v>
      </c>
      <c r="AI3" s="4">
        <f t="shared" si="1"/>
        <v>0</v>
      </c>
      <c r="AJ3" s="4">
        <f t="shared" si="1"/>
        <v>0</v>
      </c>
      <c r="AK3" s="4">
        <f t="shared" si="1"/>
        <v>0</v>
      </c>
      <c r="AL3" s="4">
        <f t="shared" si="1"/>
        <v>0</v>
      </c>
      <c r="AM3" s="4">
        <f t="shared" si="1"/>
        <v>0</v>
      </c>
    </row>
    <row r="4" spans="1:39" ht="24.95" customHeight="1" x14ac:dyDescent="0.25">
      <c r="A4" s="106">
        <v>2</v>
      </c>
      <c r="B4" s="107"/>
      <c r="C4" s="39" t="str">
        <f>IF(E3="","",IF(E3=1,0,IF(E3=0,1,IF(E3="+","-",IF(E3="-","+","½")))))</f>
        <v/>
      </c>
      <c r="D4" s="39" t="str">
        <f>IF(F3="","",IF(F3=1,0,IF(F3=0,1,IF(F3="+","-",IF(F3="-","+","½")))))</f>
        <v/>
      </c>
      <c r="E4" s="127"/>
      <c r="F4" s="127"/>
      <c r="G4" s="34"/>
      <c r="H4" s="34"/>
      <c r="I4" s="34"/>
      <c r="J4" s="35"/>
      <c r="K4" s="108">
        <f>SUM(W4:AD4)</f>
        <v>0</v>
      </c>
      <c r="L4" s="40">
        <f>(W4+X4)*0+(Y4+Z4)*$K$4+(AA4+AB4)*$K$5+(AC4+AD4)*$K$6</f>
        <v>0</v>
      </c>
      <c r="M4" s="37">
        <f>RANK(O8,$O$7:$O$10,0)</f>
        <v>1</v>
      </c>
      <c r="N4" s="118"/>
      <c r="O4" s="108">
        <f>SMALL($M$3:$M$6,2)</f>
        <v>1</v>
      </c>
      <c r="P4" s="91" t="str">
        <f>IF(H12=0,"",VLOOKUP(2,$F$11:$G$14,2,FALSE))</f>
        <v/>
      </c>
      <c r="Q4" s="39" t="str">
        <f>IF(P4="","",VLOOKUP(P4,$B$3:$K$6,10,FALSE))</f>
        <v/>
      </c>
      <c r="R4" s="36" t="str">
        <f>IF(P4="","",VLOOKUP(P4,$B$3:$L$6,12,FALSE))</f>
        <v/>
      </c>
      <c r="S4" s="44" t="str">
        <f>IF(P4="","",VLOOKUP(P4,$W$7:$AA$10,5,FALSE))</f>
        <v/>
      </c>
      <c r="T4" s="44" t="str">
        <f>IF(P4="","",VLOOKUP(P4,$W$7:$AA$10,2,FALSE))</f>
        <v/>
      </c>
      <c r="U4" s="44" t="str">
        <f>IF(P4="","",VLOOKUP(P4,$W$7:$AA$10,3,FALSE))</f>
        <v/>
      </c>
      <c r="V4" s="45" t="str">
        <f>IF(P4="","",VLOOKUP(P4,$W$7:$AA$10,4,FALSE))</f>
        <v/>
      </c>
      <c r="W4" s="29">
        <f t="shared" si="0"/>
        <v>0</v>
      </c>
      <c r="X4" s="4">
        <f t="shared" si="0"/>
        <v>0</v>
      </c>
      <c r="Y4" s="4">
        <f t="shared" si="0"/>
        <v>0</v>
      </c>
      <c r="Z4" s="4">
        <f t="shared" si="0"/>
        <v>0</v>
      </c>
      <c r="AA4" s="4">
        <f t="shared" si="0"/>
        <v>0</v>
      </c>
      <c r="AB4" s="4">
        <f t="shared" si="0"/>
        <v>0</v>
      </c>
      <c r="AC4" s="4">
        <f t="shared" si="0"/>
        <v>0</v>
      </c>
      <c r="AD4" s="4">
        <f t="shared" si="0"/>
        <v>0</v>
      </c>
      <c r="AF4" s="4">
        <f t="shared" si="1"/>
        <v>0</v>
      </c>
      <c r="AG4" s="4">
        <f t="shared" si="1"/>
        <v>0</v>
      </c>
      <c r="AH4" s="4">
        <f t="shared" si="1"/>
        <v>0</v>
      </c>
      <c r="AI4" s="4">
        <f t="shared" si="1"/>
        <v>0</v>
      </c>
      <c r="AJ4" s="4">
        <f t="shared" si="1"/>
        <v>0</v>
      </c>
      <c r="AK4" s="4">
        <f t="shared" si="1"/>
        <v>0</v>
      </c>
      <c r="AL4" s="4">
        <f t="shared" si="1"/>
        <v>0</v>
      </c>
      <c r="AM4" s="4">
        <f t="shared" si="1"/>
        <v>0</v>
      </c>
    </row>
    <row r="5" spans="1:39" ht="24.95" customHeight="1" x14ac:dyDescent="0.25">
      <c r="A5" s="106">
        <v>3</v>
      </c>
      <c r="B5" s="107"/>
      <c r="C5" s="39" t="str">
        <f>IF(G3="","",IF(G3=1,0,IF(G3=0,1,IF(G3="+","-",IF(G3="-","+","½")))))</f>
        <v/>
      </c>
      <c r="D5" s="39" t="str">
        <f>IF(H3="","",IF(H3=1,0,IF(H3=0,1,IF(H3="+","-",IF(H3="-","+","½")))))</f>
        <v/>
      </c>
      <c r="E5" s="39" t="str">
        <f>IF(G4="","",IF(G4=1,0,IF(G4=0,1,IF(G4="+","-",IF(G4="-","+","½")))))</f>
        <v/>
      </c>
      <c r="F5" s="39" t="str">
        <f>IF(H4="","",IF(H4=1,0,IF(H4=0,1,IF(H4="+","-",IF(H4="-","+","½")))))</f>
        <v/>
      </c>
      <c r="G5" s="127"/>
      <c r="H5" s="127"/>
      <c r="I5" s="34"/>
      <c r="J5" s="35"/>
      <c r="K5" s="108">
        <f>SUM(W5:AD5)</f>
        <v>0</v>
      </c>
      <c r="L5" s="40">
        <f>(W5+X5)*0+(Y5+Z5)*$K$4+(AA5+AB5)*$K$5+(AC5+AD5)*$K$6</f>
        <v>0</v>
      </c>
      <c r="M5" s="37">
        <f>RANK(O9,$O$7:$O$10,0)</f>
        <v>1</v>
      </c>
      <c r="N5" s="118"/>
      <c r="O5" s="108">
        <f>SMALL($M$3:$M$6,3)</f>
        <v>1</v>
      </c>
      <c r="P5" s="91" t="str">
        <f>IF(H13=0,"",VLOOKUP(3,$F$11:$G$14,2,FALSE))</f>
        <v/>
      </c>
      <c r="Q5" s="39" t="str">
        <f>IF(P5="","",VLOOKUP(P5,$B$3:$K$6,10,FALSE))</f>
        <v/>
      </c>
      <c r="R5" s="36" t="str">
        <f>IF(P5="","",VLOOKUP(P5,$B$3:$L$6,12,FALSE))</f>
        <v/>
      </c>
      <c r="S5" s="44" t="str">
        <f>IF(P5="","",VLOOKUP(P5,$W$7:$AA$10,5,FALSE))</f>
        <v/>
      </c>
      <c r="T5" s="44" t="str">
        <f>IF(P5="","",VLOOKUP(P5,$W$7:$AA$10,2,FALSE))</f>
        <v/>
      </c>
      <c r="U5" s="44" t="str">
        <f>IF(P5="","",VLOOKUP(P5,$W$7:$AA$10,3,FALSE))</f>
        <v/>
      </c>
      <c r="V5" s="45" t="str">
        <f>IF(P5="","",VLOOKUP(P5,$W$7:$AA$10,4,FALSE))</f>
        <v/>
      </c>
      <c r="W5" s="29">
        <f t="shared" si="0"/>
        <v>0</v>
      </c>
      <c r="X5" s="4">
        <f t="shared" si="0"/>
        <v>0</v>
      </c>
      <c r="Y5" s="4">
        <f t="shared" si="0"/>
        <v>0</v>
      </c>
      <c r="Z5" s="4">
        <f t="shared" si="0"/>
        <v>0</v>
      </c>
      <c r="AA5" s="4">
        <f t="shared" si="0"/>
        <v>0</v>
      </c>
      <c r="AB5" s="4">
        <f t="shared" si="0"/>
        <v>0</v>
      </c>
      <c r="AC5" s="4">
        <f t="shared" si="0"/>
        <v>0</v>
      </c>
      <c r="AD5" s="4">
        <f t="shared" si="0"/>
        <v>0</v>
      </c>
      <c r="AF5" s="4">
        <f t="shared" si="1"/>
        <v>0</v>
      </c>
      <c r="AG5" s="4">
        <f t="shared" si="1"/>
        <v>0</v>
      </c>
      <c r="AH5" s="4">
        <f t="shared" si="1"/>
        <v>0</v>
      </c>
      <c r="AI5" s="4">
        <f t="shared" si="1"/>
        <v>0</v>
      </c>
      <c r="AJ5" s="4">
        <f t="shared" si="1"/>
        <v>0</v>
      </c>
      <c r="AK5" s="4">
        <f t="shared" si="1"/>
        <v>0</v>
      </c>
      <c r="AL5" s="4">
        <f t="shared" si="1"/>
        <v>0</v>
      </c>
      <c r="AM5" s="4">
        <f t="shared" si="1"/>
        <v>0</v>
      </c>
    </row>
    <row r="6" spans="1:39" ht="24.95" customHeight="1" x14ac:dyDescent="0.25">
      <c r="A6" s="110">
        <v>4</v>
      </c>
      <c r="B6" s="111"/>
      <c r="C6" s="53" t="str">
        <f>IF(I3="","",IF(I3=1,0,IF(I3=0,1,IF(I3="+","-",IF(I3="-","+","½")))))</f>
        <v/>
      </c>
      <c r="D6" s="53" t="str">
        <f>IF(J3="","",IF(J3=1,0,IF(J3=0,1,IF(J3="+","-",IF(J3="-","+","½")))))</f>
        <v/>
      </c>
      <c r="E6" s="53" t="str">
        <f>IF(I4="","",IF(I4=1,0,IF(I4=0,1,IF(I4="+","-",IF(I4="-","+","½")))))</f>
        <v/>
      </c>
      <c r="F6" s="53" t="str">
        <f>IF(J4="","",IF(J4=1,0,IF(J4=0,1,IF(J4="+","-",IF(J4="-","+","½")))))</f>
        <v/>
      </c>
      <c r="G6" s="53" t="str">
        <f>IF(I5="","",IF(I5=1,0,IF(I5=0,1,IF(I5="+","-",IF(I5="-","+","½")))))</f>
        <v/>
      </c>
      <c r="H6" s="53" t="str">
        <f>IF(J5="","",IF(J5=1,0,IF(J5=0,1,IF(J5="+","-",IF(J5="-","+","½")))))</f>
        <v/>
      </c>
      <c r="I6" s="128"/>
      <c r="J6" s="129"/>
      <c r="K6" s="112">
        <f>SUM(W6:AD6)</f>
        <v>0</v>
      </c>
      <c r="L6" s="58">
        <f>(W6+X6)*0+(Y6+Z6)*$K$4+(AA6+AB6)*$K$5+(AC6+AD6)*$K$6</f>
        <v>0</v>
      </c>
      <c r="M6" s="56">
        <f>RANK(O10,$O$7:$O$10,0)</f>
        <v>1</v>
      </c>
      <c r="N6" s="118"/>
      <c r="O6" s="52">
        <f>SMALL($M$3:$M$6,4)</f>
        <v>1</v>
      </c>
      <c r="P6" s="93" t="str">
        <f>IF(H14=0,"",VLOOKUP(4,$F$11:$G$14,2,FALSE))</f>
        <v/>
      </c>
      <c r="Q6" s="53" t="str">
        <f>IF(P6="","",VLOOKUP(P6,$B$3:$K$6,10,FALSE))</f>
        <v/>
      </c>
      <c r="R6" s="55" t="str">
        <f>IF(P6="","",VLOOKUP(P6,$B$3:$L$6,12,FALSE))</f>
        <v/>
      </c>
      <c r="S6" s="59" t="str">
        <f>IF(P6="","",VLOOKUP(P6,$W$7:$AA$10,5,FALSE))</f>
        <v/>
      </c>
      <c r="T6" s="59" t="str">
        <f>IF(P6="","",VLOOKUP(P6,$W$7:$AA$10,2,FALSE))</f>
        <v/>
      </c>
      <c r="U6" s="59" t="str">
        <f>IF(P6="","",VLOOKUP(P6,$W$7:$AA$10,3,FALSE))</f>
        <v/>
      </c>
      <c r="V6" s="60" t="str">
        <f>IF(P6="","",VLOOKUP(P6,$W$7:$AA$10,4,FALSE))</f>
        <v/>
      </c>
      <c r="W6" s="29">
        <f t="shared" si="0"/>
        <v>0</v>
      </c>
      <c r="X6" s="4">
        <f t="shared" si="0"/>
        <v>0</v>
      </c>
      <c r="Y6" s="4">
        <f t="shared" si="0"/>
        <v>0</v>
      </c>
      <c r="Z6" s="4">
        <f t="shared" si="0"/>
        <v>0</v>
      </c>
      <c r="AA6" s="4">
        <f t="shared" si="0"/>
        <v>0</v>
      </c>
      <c r="AB6" s="4">
        <f t="shared" si="0"/>
        <v>0</v>
      </c>
      <c r="AC6" s="4">
        <f t="shared" si="0"/>
        <v>0</v>
      </c>
      <c r="AD6" s="4">
        <f t="shared" si="0"/>
        <v>0</v>
      </c>
      <c r="AF6" s="4">
        <f t="shared" si="1"/>
        <v>0</v>
      </c>
      <c r="AG6" s="4">
        <f t="shared" si="1"/>
        <v>0</v>
      </c>
      <c r="AH6" s="4">
        <f t="shared" si="1"/>
        <v>0</v>
      </c>
      <c r="AI6" s="4">
        <f t="shared" si="1"/>
        <v>0</v>
      </c>
      <c r="AJ6" s="4">
        <f t="shared" si="1"/>
        <v>0</v>
      </c>
      <c r="AK6" s="4">
        <f t="shared" si="1"/>
        <v>0</v>
      </c>
      <c r="AL6" s="4">
        <f t="shared" si="1"/>
        <v>0</v>
      </c>
      <c r="AM6" s="4">
        <f t="shared" si="1"/>
        <v>0</v>
      </c>
    </row>
    <row r="7" spans="1:39" s="4" customFormat="1" ht="18" x14ac:dyDescent="0.25">
      <c r="A7" s="63"/>
      <c r="B7" s="63">
        <f>SMALL($M$3:$M$6,1)</f>
        <v>1</v>
      </c>
      <c r="C7" s="63">
        <f>VLOOKUP(F11,$A$3:$B$6,2,FALSE)</f>
        <v>0</v>
      </c>
      <c r="D7" s="63"/>
      <c r="E7" s="63">
        <v>1</v>
      </c>
      <c r="F7" s="63">
        <v>0</v>
      </c>
      <c r="G7" s="63" t="s">
        <v>3</v>
      </c>
      <c r="H7" s="63" t="s">
        <v>4</v>
      </c>
      <c r="I7" s="63"/>
      <c r="J7" s="63"/>
      <c r="K7" s="63"/>
      <c r="L7" s="63"/>
      <c r="M7" s="63"/>
      <c r="N7" s="63"/>
      <c r="O7" s="63">
        <f>10000000*K3+L3</f>
        <v>0</v>
      </c>
      <c r="P7" s="63"/>
      <c r="Q7" s="63">
        <f>SUM(AF3:AM3)</f>
        <v>0</v>
      </c>
      <c r="R7" s="63"/>
      <c r="S7" s="63"/>
      <c r="T7" s="63"/>
      <c r="U7" s="63"/>
      <c r="V7" s="63"/>
      <c r="W7" s="63">
        <f>B3</f>
        <v>0</v>
      </c>
      <c r="X7" s="67">
        <f>COUNTIF(W3:AD3,1)</f>
        <v>0</v>
      </c>
      <c r="Y7" s="115">
        <f>COUNTIF(W3:AD3,0.5)</f>
        <v>0</v>
      </c>
      <c r="Z7" s="115">
        <f>COUNTIF(W3:AE3,0)-COUNTBLANK(C3:J3)</f>
        <v>0</v>
      </c>
      <c r="AA7" s="116">
        <f>SUM(AF3:AM3)</f>
        <v>0</v>
      </c>
    </row>
    <row r="8" spans="1:39" s="4" customFormat="1" ht="18" x14ac:dyDescent="0.25">
      <c r="B8" s="4">
        <f>SMALL($M$3:$M$6,1)</f>
        <v>1</v>
      </c>
      <c r="C8" s="4">
        <f>VLOOKUP(F12,$A$3:$B$6,2,FALSE)</f>
        <v>0</v>
      </c>
      <c r="J8" s="62"/>
      <c r="O8" s="4">
        <f>10000000*K4+L4</f>
        <v>0</v>
      </c>
      <c r="Q8" s="4">
        <f>SUM(AF4:AM4)</f>
        <v>0</v>
      </c>
      <c r="W8" s="4">
        <f>B4</f>
        <v>0</v>
      </c>
      <c r="X8" s="69">
        <f>COUNTIF(W4:AD4,1)</f>
        <v>0</v>
      </c>
      <c r="Y8" s="116">
        <f>COUNTIF(W4:AD4,0.5)</f>
        <v>0</v>
      </c>
      <c r="Z8" s="116">
        <f>COUNTIF(W4:AE4,0)-COUNTBLANK(C4:J4)</f>
        <v>0</v>
      </c>
      <c r="AA8" s="116">
        <f>SUM(AF4:AM4)</f>
        <v>0</v>
      </c>
    </row>
    <row r="9" spans="1:39" s="4" customFormat="1" ht="18" x14ac:dyDescent="0.25">
      <c r="B9" s="4">
        <f>SMALL($M$3:$M$6,1)</f>
        <v>1</v>
      </c>
      <c r="C9" s="4">
        <f>VLOOKUP(F13,$A$3:$B$6,2,FALSE)</f>
        <v>0</v>
      </c>
      <c r="O9" s="4">
        <f>10000000*K5+L5</f>
        <v>0</v>
      </c>
      <c r="Q9" s="4">
        <f>SUM(AF5:AM5)</f>
        <v>0</v>
      </c>
      <c r="W9" s="4">
        <f>B5</f>
        <v>0</v>
      </c>
      <c r="X9" s="69">
        <f>COUNTIF(W5:AD5,1)</f>
        <v>0</v>
      </c>
      <c r="Y9" s="116">
        <f>COUNTIF(W5:AD5,0.5)</f>
        <v>0</v>
      </c>
      <c r="Z9" s="116">
        <f>COUNTIF(W5:AE5,0)-COUNTBLANK(C5:J5)</f>
        <v>0</v>
      </c>
      <c r="AA9" s="116">
        <f>SUM(AF5:AM5)</f>
        <v>0</v>
      </c>
    </row>
    <row r="10" spans="1:39" s="4" customFormat="1" ht="18" x14ac:dyDescent="0.25">
      <c r="B10" s="4">
        <f>SMALL($M$3:$M$6,1)</f>
        <v>1</v>
      </c>
      <c r="C10" s="4">
        <f>VLOOKUP(F14,$A$3:$B$6,2,FALSE)</f>
        <v>0</v>
      </c>
      <c r="O10" s="4">
        <f>10000000*K6+L6</f>
        <v>0</v>
      </c>
      <c r="Q10" s="4">
        <f>SUM(AF6:AM6)</f>
        <v>0</v>
      </c>
      <c r="W10" s="4">
        <f>B6</f>
        <v>0</v>
      </c>
      <c r="X10" s="69">
        <f>COUNTIF(W6:AD6,1)</f>
        <v>0</v>
      </c>
      <c r="Y10" s="116">
        <f>COUNTIF(W6:AD6,0.5)</f>
        <v>0</v>
      </c>
      <c r="Z10" s="116">
        <f>COUNTIF(W6:AE6,0)-COUNTBLANK(C6:J6)</f>
        <v>0</v>
      </c>
      <c r="AA10" s="116">
        <f>SUM(AF6:AM6)</f>
        <v>0</v>
      </c>
    </row>
    <row r="11" spans="1:39" s="4" customFormat="1" x14ac:dyDescent="0.2">
      <c r="A11" s="75">
        <f>RANK(O7,$O$7:$O$10,0)</f>
        <v>1</v>
      </c>
      <c r="B11" s="4">
        <f>B3</f>
        <v>0</v>
      </c>
      <c r="C11" s="4">
        <f>O7-ROW()/1000000000-Q7/1000000</f>
        <v>-1.0999999999999999E-8</v>
      </c>
      <c r="D11" s="4">
        <f>SMALL($C$11:$C$14,1)</f>
        <v>-1.4E-8</v>
      </c>
      <c r="E11" s="4">
        <f>VLOOKUP(F11,$A$3:$B$6,2,FALSE)</f>
        <v>0</v>
      </c>
      <c r="F11" s="75">
        <f>RANK(C11,$C$11:$C$14,0)</f>
        <v>1</v>
      </c>
      <c r="G11" s="4">
        <f>B3</f>
        <v>0</v>
      </c>
      <c r="H11" s="4">
        <f>VLOOKUP(1,$F$11:$G$14,2,FALSE)</f>
        <v>0</v>
      </c>
    </row>
    <row r="12" spans="1:39" s="4" customFormat="1" x14ac:dyDescent="0.2">
      <c r="A12" s="75">
        <f>RANK(O8,$O$7:$O$10,0)</f>
        <v>1</v>
      </c>
      <c r="B12" s="4">
        <f>B4</f>
        <v>0</v>
      </c>
      <c r="C12" s="4">
        <f>O8-ROW()/1000000000-Q8/1000000</f>
        <v>-1.2E-8</v>
      </c>
      <c r="D12" s="4">
        <f>SMALL($C$11:$C$14,2)</f>
        <v>-1.3000000000000001E-8</v>
      </c>
      <c r="E12" s="4">
        <f>VLOOKUP(F12,$A$3:$B$6,2,FALSE)</f>
        <v>0</v>
      </c>
      <c r="F12" s="75">
        <f>RANK(C12,$C$11:$C$14,0)</f>
        <v>2</v>
      </c>
      <c r="G12" s="4">
        <f>B4</f>
        <v>0</v>
      </c>
      <c r="H12" s="4">
        <f>VLOOKUP(2,$F$11:$G$14,2,FALSE)</f>
        <v>0</v>
      </c>
    </row>
    <row r="13" spans="1:39" s="4" customFormat="1" x14ac:dyDescent="0.2">
      <c r="A13" s="75">
        <f>RANK(O9,$O$7:$O$10,0)</f>
        <v>1</v>
      </c>
      <c r="B13" s="4">
        <f>B5</f>
        <v>0</v>
      </c>
      <c r="C13" s="4">
        <f>O9-ROW()/1000000000-Q9/1000000</f>
        <v>-1.3000000000000001E-8</v>
      </c>
      <c r="D13" s="4">
        <f>SMALL($C$11:$C$14,3)</f>
        <v>-1.2E-8</v>
      </c>
      <c r="E13" s="4">
        <f>VLOOKUP(F13,$A$3:$B$6,2,FALSE)</f>
        <v>0</v>
      </c>
      <c r="F13" s="75">
        <f>RANK(C13,$C$11:$C$14,0)</f>
        <v>3</v>
      </c>
      <c r="G13" s="4">
        <f>B5</f>
        <v>0</v>
      </c>
      <c r="H13" s="4">
        <f>VLOOKUP(3,$F$11:$G$14,2,FALSE)</f>
        <v>0</v>
      </c>
    </row>
    <row r="14" spans="1:39" s="4" customFormat="1" x14ac:dyDescent="0.2">
      <c r="A14" s="75">
        <f>RANK(O10,$O$7:$O$10,0)</f>
        <v>1</v>
      </c>
      <c r="B14" s="4">
        <f>B6</f>
        <v>0</v>
      </c>
      <c r="C14" s="4">
        <f>O10-ROW()/1000000000-Q10/1000000</f>
        <v>-1.4E-8</v>
      </c>
      <c r="D14" s="4">
        <f>SMALL($C$11:$C$14,4)</f>
        <v>-1.0999999999999999E-8</v>
      </c>
      <c r="E14" s="4">
        <f>VLOOKUP(F14,$A$3:$B$6,2,FALSE)</f>
        <v>0</v>
      </c>
      <c r="F14" s="75">
        <f>RANK(C14,$C$11:$C$14,0)</f>
        <v>4</v>
      </c>
      <c r="G14" s="4">
        <f>B6</f>
        <v>0</v>
      </c>
      <c r="H14" s="4">
        <f>VLOOKUP(4,$F$11:$G$14,2,FALSE)</f>
        <v>0</v>
      </c>
    </row>
  </sheetData>
  <sheetProtection sheet="1" objects="1" scenarios="1" selectLockedCells="1"/>
  <mergeCells count="7">
    <mergeCell ref="A1:B1"/>
    <mergeCell ref="C1:J1"/>
    <mergeCell ref="L1:M1"/>
    <mergeCell ref="C2:D2"/>
    <mergeCell ref="E2:F2"/>
    <mergeCell ref="G2:H2"/>
    <mergeCell ref="I2:J2"/>
  </mergeCells>
  <conditionalFormatting sqref="M3:M6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conditionalFormatting sqref="O3:O6">
    <cfRule type="cellIs" dxfId="2" priority="4" stopIfTrue="1" operator="equal">
      <formula>3</formula>
    </cfRule>
    <cfRule type="cellIs" dxfId="1" priority="5" stopIfTrue="1" operator="equal">
      <formula>2</formula>
    </cfRule>
    <cfRule type="cellIs" dxfId="0" priority="6" stopIfTrue="1" operator="equal">
      <formula>1</formula>
    </cfRule>
  </conditionalFormatting>
  <dataValidations count="1">
    <dataValidation type="list" allowBlank="1" showErrorMessage="1" sqref="E3:J3 G4:J4 I5:J5 A11:XFD12">
      <formula1>$D$7:$H$7</formula1>
      <formula2>0</formula2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22"/>
  <sheetViews>
    <sheetView showRowColHeaders="0" workbookViewId="0">
      <selection activeCell="C1" sqref="C1"/>
    </sheetView>
  </sheetViews>
  <sheetFormatPr baseColWidth="10" defaultRowHeight="12.75" x14ac:dyDescent="0.2"/>
  <cols>
    <col min="1" max="1" width="3.140625" style="1" customWidth="1"/>
    <col min="2" max="2" width="22.7109375" style="1" customWidth="1"/>
    <col min="3" max="20" width="4.7109375" style="1" customWidth="1"/>
    <col min="21" max="21" width="7.28515625" style="1" customWidth="1"/>
    <col min="22" max="22" width="9.7109375" style="1" customWidth="1"/>
    <col min="23" max="23" width="5.7109375" style="1" customWidth="1"/>
    <col min="24" max="24" width="4.7109375" style="2" customWidth="1"/>
    <col min="25" max="25" width="5.7109375" style="1" customWidth="1"/>
    <col min="26" max="26" width="22.7109375" style="1" customWidth="1"/>
    <col min="27" max="27" width="7.28515625" style="1" customWidth="1"/>
    <col min="28" max="28" width="9.7109375" style="1" customWidth="1"/>
    <col min="29" max="29" width="5.7109375" style="1" customWidth="1"/>
    <col min="30" max="32" width="4.28515625" style="1" customWidth="1"/>
    <col min="33" max="16384" width="11.42578125" style="1"/>
  </cols>
  <sheetData>
    <row r="1" spans="1:71" s="5" customFormat="1" ht="24.95" customHeight="1" x14ac:dyDescent="0.2">
      <c r="A1" s="130" t="s">
        <v>0</v>
      </c>
      <c r="B1" s="130"/>
      <c r="C1" s="131"/>
      <c r="D1" s="131"/>
      <c r="E1" s="131"/>
      <c r="F1" s="131"/>
      <c r="G1" s="131"/>
      <c r="H1" s="131"/>
      <c r="I1" s="131"/>
      <c r="J1" s="131"/>
      <c r="K1" s="132" t="s">
        <v>1</v>
      </c>
      <c r="L1" s="132"/>
      <c r="M1" s="134"/>
      <c r="N1" s="134"/>
      <c r="O1" s="134"/>
      <c r="P1" s="4"/>
      <c r="Q1" s="4">
        <v>1</v>
      </c>
      <c r="R1" s="4" t="s">
        <v>2</v>
      </c>
      <c r="S1" s="4">
        <v>0</v>
      </c>
      <c r="T1" s="4" t="s">
        <v>3</v>
      </c>
      <c r="X1" s="6"/>
      <c r="Y1" s="7" t="s">
        <v>5</v>
      </c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80"/>
      <c r="BS1" s="80"/>
    </row>
    <row r="2" spans="1:71" x14ac:dyDescent="0.2">
      <c r="A2" s="8"/>
      <c r="B2" s="9" t="s">
        <v>6</v>
      </c>
      <c r="C2" s="10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0">
        <v>8</v>
      </c>
      <c r="K2" s="10">
        <v>9</v>
      </c>
      <c r="L2" s="10">
        <v>10</v>
      </c>
      <c r="M2" s="10">
        <v>11</v>
      </c>
      <c r="N2" s="10">
        <v>12</v>
      </c>
      <c r="O2" s="10">
        <v>13</v>
      </c>
      <c r="P2" s="10">
        <v>14</v>
      </c>
      <c r="Q2" s="10">
        <v>15</v>
      </c>
      <c r="R2" s="10">
        <v>16</v>
      </c>
      <c r="S2" s="10">
        <v>17</v>
      </c>
      <c r="T2" s="10">
        <v>18</v>
      </c>
      <c r="U2" s="11" t="s">
        <v>7</v>
      </c>
      <c r="V2" s="12" t="s">
        <v>8</v>
      </c>
      <c r="W2" s="11" t="s">
        <v>9</v>
      </c>
      <c r="X2" s="13"/>
      <c r="Y2" s="11" t="s">
        <v>9</v>
      </c>
      <c r="Z2" s="11" t="s">
        <v>6</v>
      </c>
      <c r="AA2" s="11" t="s">
        <v>7</v>
      </c>
      <c r="AB2" s="12" t="s">
        <v>8</v>
      </c>
      <c r="AC2" s="12" t="s">
        <v>10</v>
      </c>
      <c r="AD2" s="12" t="s">
        <v>11</v>
      </c>
      <c r="AE2" s="12" t="s">
        <v>12</v>
      </c>
      <c r="AF2" s="12" t="s">
        <v>13</v>
      </c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14"/>
      <c r="BS2" s="14"/>
    </row>
    <row r="3" spans="1:71" ht="24.95" customHeight="1" x14ac:dyDescent="0.2">
      <c r="A3" s="15">
        <v>1</v>
      </c>
      <c r="B3" s="16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20">
        <f t="shared" ref="U3:U20" si="0">SUM(AG3:AX3)</f>
        <v>0</v>
      </c>
      <c r="V3" s="21">
        <f>AG3*$U$3+AH3*$U$4+AI3*$U$5+AJ3*$U$6+AK3*$U$7+AL3*$U$8+AM3*$U$9+AN3*$U$10+AO3*$U$11+AP3*$U$12+AQ3*$U$13+AR3*$U$14+AS3*$U$15+AT3*$U$16+AU3*$U$17+AV3*$U$18+AW3*$U$19+AX3*$U$20</f>
        <v>0</v>
      </c>
      <c r="W3" s="22">
        <f t="shared" ref="W3:W20" si="1">RANK(W21,$W$21:$W$38,0)</f>
        <v>1</v>
      </c>
      <c r="X3" s="23">
        <f>B3</f>
        <v>0</v>
      </c>
      <c r="Y3" s="20">
        <f>SMALL($W$3:$W$20,1)</f>
        <v>1</v>
      </c>
      <c r="Z3" s="24" t="str">
        <f>IF(H39=0,"",VLOOKUP(1,$F$39:$G$56,2,FALSE))</f>
        <v/>
      </c>
      <c r="AA3" s="25" t="str">
        <f t="shared" ref="AA3:AA20" si="2">IF(Z3="","",VLOOKUP(Z3,$B$3:$U$20,20,FALSE))</f>
        <v/>
      </c>
      <c r="AB3" s="26" t="str">
        <f t="shared" ref="AB3:AB20" si="3">IF(Z3="","",VLOOKUP(Z3,$B$3:$V$20,21,FALSE))</f>
        <v/>
      </c>
      <c r="AC3" s="27" t="str">
        <f t="shared" ref="AC3:AC20" si="4">IF(Z3="","",VLOOKUP(Z3,$AC$21:$AG$38,5,FALSE))</f>
        <v/>
      </c>
      <c r="AD3" s="27" t="str">
        <f t="shared" ref="AD3:AD20" si="5">IF(Z3="","",VLOOKUP(Z3,$AC$21:$AF$38,2,FALSE))</f>
        <v/>
      </c>
      <c r="AE3" s="27" t="str">
        <f t="shared" ref="AE3:AE20" si="6">IF(Z3="","",VLOOKUP(Z3,$AC$21:$AF$38,3,FALSE))</f>
        <v/>
      </c>
      <c r="AF3" s="28" t="str">
        <f t="shared" ref="AF3:AF20" si="7">IF(Z3="","",VLOOKUP(Z3,$AC$21:$AF$38,4,FALSE))</f>
        <v/>
      </c>
      <c r="AG3" s="29">
        <f t="shared" ref="AG3:AG20" si="8">IF(C3=1,1,IF(C3="+",1,IF(C3=0,0,IF(C3="-",0,IF(C3="",0,0.5)))))</f>
        <v>0</v>
      </c>
      <c r="AH3" s="4">
        <f t="shared" ref="AH3:AW18" si="9">IF(D3=1,1,IF(D3="+",1,IF(D3=0,0,IF(D3="-",0,IF(D3="",0,0.5)))))</f>
        <v>0</v>
      </c>
      <c r="AI3" s="4">
        <f t="shared" si="9"/>
        <v>0</v>
      </c>
      <c r="AJ3" s="4">
        <f t="shared" si="9"/>
        <v>0</v>
      </c>
      <c r="AK3" s="4">
        <f t="shared" si="9"/>
        <v>0</v>
      </c>
      <c r="AL3" s="4">
        <f t="shared" si="9"/>
        <v>0</v>
      </c>
      <c r="AM3" s="4">
        <f t="shared" si="9"/>
        <v>0</v>
      </c>
      <c r="AN3" s="4">
        <f t="shared" si="9"/>
        <v>0</v>
      </c>
      <c r="AO3" s="4">
        <f t="shared" si="9"/>
        <v>0</v>
      </c>
      <c r="AP3" s="4">
        <f t="shared" si="9"/>
        <v>0</v>
      </c>
      <c r="AQ3" s="4">
        <f t="shared" si="9"/>
        <v>0</v>
      </c>
      <c r="AR3" s="4">
        <f t="shared" si="9"/>
        <v>0</v>
      </c>
      <c r="AS3" s="4">
        <f t="shared" si="9"/>
        <v>0</v>
      </c>
      <c r="AT3" s="4">
        <f t="shared" si="9"/>
        <v>0</v>
      </c>
      <c r="AU3" s="4">
        <f t="shared" si="9"/>
        <v>0</v>
      </c>
      <c r="AV3" s="4">
        <f t="shared" si="9"/>
        <v>0</v>
      </c>
      <c r="AW3" s="4">
        <f t="shared" si="9"/>
        <v>0</v>
      </c>
      <c r="AX3" s="4">
        <f t="shared" ref="AX3:AX20" si="10">IF(T3=1,1,IF(T3="+",1,IF(T3=0,0,IF(T3="-",0,IF(T3="",0,0.5)))))</f>
        <v>0</v>
      </c>
      <c r="AY3" s="4"/>
      <c r="AZ3" s="4">
        <f t="shared" ref="AZ3:AZ20" si="11">IF(C3="",0,1)</f>
        <v>0</v>
      </c>
      <c r="BA3" s="4">
        <f t="shared" ref="BA3:BP18" si="12">IF(D3="",0,1)</f>
        <v>0</v>
      </c>
      <c r="BB3" s="4">
        <f t="shared" si="12"/>
        <v>0</v>
      </c>
      <c r="BC3" s="4">
        <f t="shared" si="12"/>
        <v>0</v>
      </c>
      <c r="BD3" s="4">
        <f t="shared" si="12"/>
        <v>0</v>
      </c>
      <c r="BE3" s="4">
        <f t="shared" si="12"/>
        <v>0</v>
      </c>
      <c r="BF3" s="4">
        <f t="shared" si="12"/>
        <v>0</v>
      </c>
      <c r="BG3" s="4">
        <f t="shared" si="12"/>
        <v>0</v>
      </c>
      <c r="BH3" s="4">
        <f t="shared" si="12"/>
        <v>0</v>
      </c>
      <c r="BI3" s="4">
        <f t="shared" si="12"/>
        <v>0</v>
      </c>
      <c r="BJ3" s="4">
        <f t="shared" si="12"/>
        <v>0</v>
      </c>
      <c r="BK3" s="4">
        <f t="shared" si="12"/>
        <v>0</v>
      </c>
      <c r="BL3" s="4">
        <f t="shared" si="12"/>
        <v>0</v>
      </c>
      <c r="BM3" s="4">
        <f t="shared" si="12"/>
        <v>0</v>
      </c>
      <c r="BN3" s="4">
        <f t="shared" si="12"/>
        <v>0</v>
      </c>
      <c r="BO3" s="4">
        <f t="shared" si="12"/>
        <v>0</v>
      </c>
      <c r="BP3" s="4">
        <f t="shared" si="12"/>
        <v>0</v>
      </c>
      <c r="BQ3" s="4">
        <f t="shared" ref="BQ3:BQ20" si="13">IF(T3="",0,1)</f>
        <v>0</v>
      </c>
      <c r="BR3" s="14"/>
      <c r="BS3" s="14"/>
    </row>
    <row r="4" spans="1:71" ht="24.95" customHeight="1" x14ac:dyDescent="0.2">
      <c r="A4" s="30">
        <v>2</v>
      </c>
      <c r="B4" s="31"/>
      <c r="C4" s="32" t="str">
        <f t="shared" ref="C4:C20" si="14">IF(INDEX($A$1:$T$20,COLUMN(),ROW())="","",IF(INDEX($A$1:$T$20,COLUMN(),ROW())=1,0,IF(INDEX($A$1:$T$20,COLUMN(),ROW())=0,1,IF(INDEX($A$1:$T$20,COLUMN(),ROW())="+","-",IF(INDEX($A$1:$T$20,COLUMN(),ROW())="-","+","½")))))</f>
        <v/>
      </c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2">
        <f t="shared" si="0"/>
        <v>0</v>
      </c>
      <c r="V4" s="36">
        <f t="shared" ref="V4:V20" si="15">AG4*$U$3+AH4*$U$4+AI4*$U$5+AJ4*$U$6+AK4*$U$7+AL4*$U$8+AM4*$U$9+AN4*$U$10+AO4*$U$11+AP4*$U$12+AQ4*$U$13+AR4*$U$14+AS4*$U$15+AT4*$U$16+AU4*$U$17+AV4*$U$18+AW4*$U$19+AX4*$U$20</f>
        <v>0</v>
      </c>
      <c r="W4" s="37">
        <f t="shared" si="1"/>
        <v>1</v>
      </c>
      <c r="X4" s="23">
        <f t="shared" ref="X4:X20" si="16">B4</f>
        <v>0</v>
      </c>
      <c r="Y4" s="32">
        <f>SMALL($W$3:$W$20,2)</f>
        <v>1</v>
      </c>
      <c r="Z4" s="38" t="str">
        <f>IF(H40=0,"",VLOOKUP(2,$F$39:$G$56,2,FALSE))</f>
        <v/>
      </c>
      <c r="AA4" s="39" t="str">
        <f t="shared" si="2"/>
        <v/>
      </c>
      <c r="AB4" s="40" t="str">
        <f t="shared" si="3"/>
        <v/>
      </c>
      <c r="AC4" s="41" t="str">
        <f t="shared" si="4"/>
        <v/>
      </c>
      <c r="AD4" s="41" t="str">
        <f t="shared" si="5"/>
        <v/>
      </c>
      <c r="AE4" s="41" t="str">
        <f t="shared" si="6"/>
        <v/>
      </c>
      <c r="AF4" s="42" t="str">
        <f t="shared" si="7"/>
        <v/>
      </c>
      <c r="AG4" s="29">
        <f t="shared" si="8"/>
        <v>0</v>
      </c>
      <c r="AH4" s="4">
        <f t="shared" si="9"/>
        <v>0</v>
      </c>
      <c r="AI4" s="4">
        <f t="shared" si="9"/>
        <v>0</v>
      </c>
      <c r="AJ4" s="4">
        <f t="shared" si="9"/>
        <v>0</v>
      </c>
      <c r="AK4" s="4">
        <f t="shared" si="9"/>
        <v>0</v>
      </c>
      <c r="AL4" s="4">
        <f t="shared" si="9"/>
        <v>0</v>
      </c>
      <c r="AM4" s="4">
        <f t="shared" si="9"/>
        <v>0</v>
      </c>
      <c r="AN4" s="4">
        <f t="shared" si="9"/>
        <v>0</v>
      </c>
      <c r="AO4" s="4">
        <f t="shared" si="9"/>
        <v>0</v>
      </c>
      <c r="AP4" s="4">
        <f t="shared" si="9"/>
        <v>0</v>
      </c>
      <c r="AQ4" s="4">
        <f t="shared" si="9"/>
        <v>0</v>
      </c>
      <c r="AR4" s="4">
        <f t="shared" si="9"/>
        <v>0</v>
      </c>
      <c r="AS4" s="4">
        <f t="shared" si="9"/>
        <v>0</v>
      </c>
      <c r="AT4" s="4">
        <f t="shared" si="9"/>
        <v>0</v>
      </c>
      <c r="AU4" s="4">
        <f t="shared" si="9"/>
        <v>0</v>
      </c>
      <c r="AV4" s="4">
        <f t="shared" si="9"/>
        <v>0</v>
      </c>
      <c r="AW4" s="4">
        <f t="shared" si="9"/>
        <v>0</v>
      </c>
      <c r="AX4" s="4">
        <f t="shared" si="10"/>
        <v>0</v>
      </c>
      <c r="AY4" s="4"/>
      <c r="AZ4" s="4">
        <f t="shared" si="11"/>
        <v>0</v>
      </c>
      <c r="BA4" s="4">
        <f t="shared" si="12"/>
        <v>0</v>
      </c>
      <c r="BB4" s="4">
        <f t="shared" si="12"/>
        <v>0</v>
      </c>
      <c r="BC4" s="4">
        <f t="shared" si="12"/>
        <v>0</v>
      </c>
      <c r="BD4" s="4">
        <f t="shared" si="12"/>
        <v>0</v>
      </c>
      <c r="BE4" s="4">
        <f t="shared" si="12"/>
        <v>0</v>
      </c>
      <c r="BF4" s="4">
        <f t="shared" si="12"/>
        <v>0</v>
      </c>
      <c r="BG4" s="4">
        <f t="shared" si="12"/>
        <v>0</v>
      </c>
      <c r="BH4" s="4">
        <f t="shared" si="12"/>
        <v>0</v>
      </c>
      <c r="BI4" s="4">
        <f t="shared" si="12"/>
        <v>0</v>
      </c>
      <c r="BJ4" s="4">
        <f t="shared" si="12"/>
        <v>0</v>
      </c>
      <c r="BK4" s="4">
        <f t="shared" si="12"/>
        <v>0</v>
      </c>
      <c r="BL4" s="4">
        <f t="shared" si="12"/>
        <v>0</v>
      </c>
      <c r="BM4" s="4">
        <f t="shared" si="12"/>
        <v>0</v>
      </c>
      <c r="BN4" s="4">
        <f t="shared" si="12"/>
        <v>0</v>
      </c>
      <c r="BO4" s="4">
        <f t="shared" si="12"/>
        <v>0</v>
      </c>
      <c r="BP4" s="4">
        <f t="shared" si="12"/>
        <v>0</v>
      </c>
      <c r="BQ4" s="4">
        <f t="shared" si="13"/>
        <v>0</v>
      </c>
      <c r="BR4" s="14"/>
      <c r="BS4" s="14"/>
    </row>
    <row r="5" spans="1:71" ht="24.95" customHeight="1" x14ac:dyDescent="0.2">
      <c r="A5" s="30">
        <v>3</v>
      </c>
      <c r="B5" s="31"/>
      <c r="C5" s="32" t="str">
        <f t="shared" si="14"/>
        <v/>
      </c>
      <c r="D5" s="39" t="str">
        <f t="shared" ref="D5:D20" si="17">IF(INDEX($A$1:$T$20,COLUMN(),ROW())="","",IF(INDEX($A$1:$T$20,COLUMN(),ROW())=1,0,IF(INDEX($A$1:$T$20,COLUMN(),ROW())=0,1,IF(INDEX($A$1:$T$20,COLUMN(),ROW())="+","-",IF(INDEX($A$1:$T$20,COLUMN(),ROW())="-","+","½")))))</f>
        <v/>
      </c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2">
        <f t="shared" si="0"/>
        <v>0</v>
      </c>
      <c r="V5" s="36">
        <f t="shared" si="15"/>
        <v>0</v>
      </c>
      <c r="W5" s="37">
        <f t="shared" si="1"/>
        <v>1</v>
      </c>
      <c r="X5" s="23">
        <f t="shared" si="16"/>
        <v>0</v>
      </c>
      <c r="Y5" s="32">
        <f>SMALL($W$3:$W$20,3)</f>
        <v>1</v>
      </c>
      <c r="Z5" s="43" t="str">
        <f>IF(H41=0,"",VLOOKUP(3,$F$39:$G$56,2,FALSE))</f>
        <v/>
      </c>
      <c r="AA5" s="39" t="str">
        <f t="shared" si="2"/>
        <v/>
      </c>
      <c r="AB5" s="40" t="str">
        <f t="shared" si="3"/>
        <v/>
      </c>
      <c r="AC5" s="44" t="str">
        <f t="shared" si="4"/>
        <v/>
      </c>
      <c r="AD5" s="44" t="str">
        <f t="shared" si="5"/>
        <v/>
      </c>
      <c r="AE5" s="44" t="str">
        <f t="shared" si="6"/>
        <v/>
      </c>
      <c r="AF5" s="45" t="str">
        <f t="shared" si="7"/>
        <v/>
      </c>
      <c r="AG5" s="29">
        <f t="shared" si="8"/>
        <v>0</v>
      </c>
      <c r="AH5" s="4">
        <f t="shared" si="9"/>
        <v>0</v>
      </c>
      <c r="AI5" s="4">
        <f t="shared" si="9"/>
        <v>0</v>
      </c>
      <c r="AJ5" s="4">
        <f t="shared" si="9"/>
        <v>0</v>
      </c>
      <c r="AK5" s="4">
        <f t="shared" si="9"/>
        <v>0</v>
      </c>
      <c r="AL5" s="4">
        <f t="shared" si="9"/>
        <v>0</v>
      </c>
      <c r="AM5" s="4">
        <f t="shared" si="9"/>
        <v>0</v>
      </c>
      <c r="AN5" s="4">
        <f t="shared" si="9"/>
        <v>0</v>
      </c>
      <c r="AO5" s="4">
        <f t="shared" si="9"/>
        <v>0</v>
      </c>
      <c r="AP5" s="4">
        <f t="shared" si="9"/>
        <v>0</v>
      </c>
      <c r="AQ5" s="4">
        <f t="shared" si="9"/>
        <v>0</v>
      </c>
      <c r="AR5" s="4">
        <f t="shared" si="9"/>
        <v>0</v>
      </c>
      <c r="AS5" s="4">
        <f t="shared" si="9"/>
        <v>0</v>
      </c>
      <c r="AT5" s="4">
        <f t="shared" si="9"/>
        <v>0</v>
      </c>
      <c r="AU5" s="4">
        <f t="shared" si="9"/>
        <v>0</v>
      </c>
      <c r="AV5" s="4">
        <f t="shared" si="9"/>
        <v>0</v>
      </c>
      <c r="AW5" s="4">
        <f t="shared" si="9"/>
        <v>0</v>
      </c>
      <c r="AX5" s="4">
        <f t="shared" si="10"/>
        <v>0</v>
      </c>
      <c r="AY5" s="4"/>
      <c r="AZ5" s="4">
        <f t="shared" si="11"/>
        <v>0</v>
      </c>
      <c r="BA5" s="4">
        <f t="shared" si="12"/>
        <v>0</v>
      </c>
      <c r="BB5" s="4">
        <f t="shared" si="12"/>
        <v>0</v>
      </c>
      <c r="BC5" s="4">
        <f t="shared" si="12"/>
        <v>0</v>
      </c>
      <c r="BD5" s="4">
        <f t="shared" si="12"/>
        <v>0</v>
      </c>
      <c r="BE5" s="4">
        <f t="shared" si="12"/>
        <v>0</v>
      </c>
      <c r="BF5" s="4">
        <f t="shared" si="12"/>
        <v>0</v>
      </c>
      <c r="BG5" s="4">
        <f t="shared" si="12"/>
        <v>0</v>
      </c>
      <c r="BH5" s="4">
        <f t="shared" si="12"/>
        <v>0</v>
      </c>
      <c r="BI5" s="4">
        <f t="shared" si="12"/>
        <v>0</v>
      </c>
      <c r="BJ5" s="4">
        <f t="shared" si="12"/>
        <v>0</v>
      </c>
      <c r="BK5" s="4">
        <f t="shared" si="12"/>
        <v>0</v>
      </c>
      <c r="BL5" s="4">
        <f t="shared" si="12"/>
        <v>0</v>
      </c>
      <c r="BM5" s="4">
        <f t="shared" si="12"/>
        <v>0</v>
      </c>
      <c r="BN5" s="4">
        <f t="shared" si="12"/>
        <v>0</v>
      </c>
      <c r="BO5" s="4">
        <f t="shared" si="12"/>
        <v>0</v>
      </c>
      <c r="BP5" s="4">
        <f t="shared" si="12"/>
        <v>0</v>
      </c>
      <c r="BQ5" s="4">
        <f t="shared" si="13"/>
        <v>0</v>
      </c>
      <c r="BR5" s="14"/>
      <c r="BS5" s="14"/>
    </row>
    <row r="6" spans="1:71" ht="24.95" customHeight="1" x14ac:dyDescent="0.2">
      <c r="A6" s="30">
        <v>4</v>
      </c>
      <c r="B6" s="31"/>
      <c r="C6" s="32" t="str">
        <f t="shared" si="14"/>
        <v/>
      </c>
      <c r="D6" s="39" t="str">
        <f t="shared" si="17"/>
        <v/>
      </c>
      <c r="E6" s="39" t="str">
        <f t="shared" ref="E6:E20" si="18">IF(INDEX($A$1:$T$20,COLUMN(),ROW())="","",IF(INDEX($A$1:$T$20,COLUMN(),ROW())=1,0,IF(INDEX($A$1:$T$20,COLUMN(),ROW())=0,1,IF(INDEX($A$1:$T$20,COLUMN(),ROW())="+","-",IF(INDEX($A$1:$T$20,COLUMN(),ROW())="-","+","½")))))</f>
        <v/>
      </c>
      <c r="F6" s="33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2">
        <f t="shared" si="0"/>
        <v>0</v>
      </c>
      <c r="V6" s="36">
        <f t="shared" si="15"/>
        <v>0</v>
      </c>
      <c r="W6" s="37">
        <f t="shared" si="1"/>
        <v>1</v>
      </c>
      <c r="X6" s="23">
        <f t="shared" si="16"/>
        <v>0</v>
      </c>
      <c r="Y6" s="32">
        <f>SMALL($W$3:$W$20,4)</f>
        <v>1</v>
      </c>
      <c r="Z6" s="43" t="str">
        <f>IF(H42=0,"",VLOOKUP(4,$F$39:$G$56,2,FALSE))</f>
        <v/>
      </c>
      <c r="AA6" s="39" t="str">
        <f t="shared" si="2"/>
        <v/>
      </c>
      <c r="AB6" s="40" t="str">
        <f t="shared" si="3"/>
        <v/>
      </c>
      <c r="AC6" s="44" t="str">
        <f t="shared" si="4"/>
        <v/>
      </c>
      <c r="AD6" s="44" t="str">
        <f t="shared" si="5"/>
        <v/>
      </c>
      <c r="AE6" s="44" t="str">
        <f t="shared" si="6"/>
        <v/>
      </c>
      <c r="AF6" s="45" t="str">
        <f t="shared" si="7"/>
        <v/>
      </c>
      <c r="AG6" s="29">
        <f t="shared" si="8"/>
        <v>0</v>
      </c>
      <c r="AH6" s="4">
        <f t="shared" si="9"/>
        <v>0</v>
      </c>
      <c r="AI6" s="4">
        <f t="shared" si="9"/>
        <v>0</v>
      </c>
      <c r="AJ6" s="4">
        <f t="shared" si="9"/>
        <v>0</v>
      </c>
      <c r="AK6" s="4">
        <f t="shared" si="9"/>
        <v>0</v>
      </c>
      <c r="AL6" s="4">
        <f t="shared" si="9"/>
        <v>0</v>
      </c>
      <c r="AM6" s="4">
        <f t="shared" si="9"/>
        <v>0</v>
      </c>
      <c r="AN6" s="4">
        <f t="shared" si="9"/>
        <v>0</v>
      </c>
      <c r="AO6" s="4">
        <f t="shared" si="9"/>
        <v>0</v>
      </c>
      <c r="AP6" s="4">
        <f t="shared" si="9"/>
        <v>0</v>
      </c>
      <c r="AQ6" s="4">
        <f t="shared" si="9"/>
        <v>0</v>
      </c>
      <c r="AR6" s="4">
        <f t="shared" si="9"/>
        <v>0</v>
      </c>
      <c r="AS6" s="4">
        <f t="shared" si="9"/>
        <v>0</v>
      </c>
      <c r="AT6" s="4">
        <f t="shared" si="9"/>
        <v>0</v>
      </c>
      <c r="AU6" s="4">
        <f t="shared" si="9"/>
        <v>0</v>
      </c>
      <c r="AV6" s="4">
        <f t="shared" si="9"/>
        <v>0</v>
      </c>
      <c r="AW6" s="4">
        <f t="shared" si="9"/>
        <v>0</v>
      </c>
      <c r="AX6" s="4">
        <f t="shared" si="10"/>
        <v>0</v>
      </c>
      <c r="AY6" s="4"/>
      <c r="AZ6" s="4">
        <f t="shared" si="11"/>
        <v>0</v>
      </c>
      <c r="BA6" s="4">
        <f t="shared" si="12"/>
        <v>0</v>
      </c>
      <c r="BB6" s="4">
        <f t="shared" si="12"/>
        <v>0</v>
      </c>
      <c r="BC6" s="4">
        <f t="shared" si="12"/>
        <v>0</v>
      </c>
      <c r="BD6" s="4">
        <f t="shared" si="12"/>
        <v>0</v>
      </c>
      <c r="BE6" s="4">
        <f t="shared" si="12"/>
        <v>0</v>
      </c>
      <c r="BF6" s="4">
        <f t="shared" si="12"/>
        <v>0</v>
      </c>
      <c r="BG6" s="4">
        <f t="shared" si="12"/>
        <v>0</v>
      </c>
      <c r="BH6" s="4">
        <f t="shared" si="12"/>
        <v>0</v>
      </c>
      <c r="BI6" s="4">
        <f t="shared" si="12"/>
        <v>0</v>
      </c>
      <c r="BJ6" s="4">
        <f t="shared" si="12"/>
        <v>0</v>
      </c>
      <c r="BK6" s="4">
        <f t="shared" si="12"/>
        <v>0</v>
      </c>
      <c r="BL6" s="4">
        <f t="shared" si="12"/>
        <v>0</v>
      </c>
      <c r="BM6" s="4">
        <f t="shared" si="12"/>
        <v>0</v>
      </c>
      <c r="BN6" s="4">
        <f t="shared" si="12"/>
        <v>0</v>
      </c>
      <c r="BO6" s="4">
        <f t="shared" si="12"/>
        <v>0</v>
      </c>
      <c r="BP6" s="4">
        <f t="shared" si="12"/>
        <v>0</v>
      </c>
      <c r="BQ6" s="4">
        <f t="shared" si="13"/>
        <v>0</v>
      </c>
      <c r="BR6" s="14"/>
      <c r="BS6" s="14"/>
    </row>
    <row r="7" spans="1:71" ht="24.95" customHeight="1" x14ac:dyDescent="0.2">
      <c r="A7" s="30">
        <v>5</v>
      </c>
      <c r="B7" s="31"/>
      <c r="C7" s="32" t="str">
        <f t="shared" si="14"/>
        <v/>
      </c>
      <c r="D7" s="39" t="str">
        <f t="shared" si="17"/>
        <v/>
      </c>
      <c r="E7" s="39" t="str">
        <f t="shared" si="18"/>
        <v/>
      </c>
      <c r="F7" s="39" t="str">
        <f t="shared" ref="F7:F20" si="19">IF(INDEX($A$1:$T$20,COLUMN(),ROW())="","",IF(INDEX($A$1:$T$20,COLUMN(),ROW())=1,0,IF(INDEX($A$1:$T$20,COLUMN(),ROW())=0,1,IF(INDEX($A$1:$T$20,COLUMN(),ROW())="+","-",IF(INDEX($A$1:$T$20,COLUMN(),ROW())="-","+","½")))))</f>
        <v/>
      </c>
      <c r="G7" s="33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2">
        <f t="shared" si="0"/>
        <v>0</v>
      </c>
      <c r="V7" s="36">
        <f t="shared" si="15"/>
        <v>0</v>
      </c>
      <c r="W7" s="37">
        <f t="shared" si="1"/>
        <v>1</v>
      </c>
      <c r="X7" s="23">
        <f t="shared" si="16"/>
        <v>0</v>
      </c>
      <c r="Y7" s="32">
        <f>SMALL($W$3:$W$20,5)</f>
        <v>1</v>
      </c>
      <c r="Z7" s="43" t="str">
        <f>IF(H43=0,"",VLOOKUP(5,$F$39:$G$56,2,FALSE))</f>
        <v/>
      </c>
      <c r="AA7" s="39" t="str">
        <f t="shared" si="2"/>
        <v/>
      </c>
      <c r="AB7" s="40" t="str">
        <f t="shared" si="3"/>
        <v/>
      </c>
      <c r="AC7" s="44" t="str">
        <f t="shared" si="4"/>
        <v/>
      </c>
      <c r="AD7" s="44" t="str">
        <f t="shared" si="5"/>
        <v/>
      </c>
      <c r="AE7" s="44" t="str">
        <f t="shared" si="6"/>
        <v/>
      </c>
      <c r="AF7" s="45" t="str">
        <f t="shared" si="7"/>
        <v/>
      </c>
      <c r="AG7" s="29">
        <f t="shared" si="8"/>
        <v>0</v>
      </c>
      <c r="AH7" s="4">
        <f t="shared" si="9"/>
        <v>0</v>
      </c>
      <c r="AI7" s="4">
        <f t="shared" si="9"/>
        <v>0</v>
      </c>
      <c r="AJ7" s="4">
        <f t="shared" si="9"/>
        <v>0</v>
      </c>
      <c r="AK7" s="4">
        <f t="shared" si="9"/>
        <v>0</v>
      </c>
      <c r="AL7" s="4">
        <f t="shared" si="9"/>
        <v>0</v>
      </c>
      <c r="AM7" s="4">
        <f t="shared" si="9"/>
        <v>0</v>
      </c>
      <c r="AN7" s="4">
        <f t="shared" si="9"/>
        <v>0</v>
      </c>
      <c r="AO7" s="4">
        <f t="shared" si="9"/>
        <v>0</v>
      </c>
      <c r="AP7" s="4">
        <f t="shared" si="9"/>
        <v>0</v>
      </c>
      <c r="AQ7" s="4">
        <f t="shared" si="9"/>
        <v>0</v>
      </c>
      <c r="AR7" s="4">
        <f t="shared" si="9"/>
        <v>0</v>
      </c>
      <c r="AS7" s="4">
        <f t="shared" si="9"/>
        <v>0</v>
      </c>
      <c r="AT7" s="4">
        <f t="shared" si="9"/>
        <v>0</v>
      </c>
      <c r="AU7" s="4">
        <f t="shared" si="9"/>
        <v>0</v>
      </c>
      <c r="AV7" s="4">
        <f t="shared" si="9"/>
        <v>0</v>
      </c>
      <c r="AW7" s="4">
        <f t="shared" si="9"/>
        <v>0</v>
      </c>
      <c r="AX7" s="4">
        <f t="shared" si="10"/>
        <v>0</v>
      </c>
      <c r="AY7" s="4"/>
      <c r="AZ7" s="4">
        <f t="shared" si="11"/>
        <v>0</v>
      </c>
      <c r="BA7" s="4">
        <f t="shared" si="12"/>
        <v>0</v>
      </c>
      <c r="BB7" s="4">
        <f t="shared" si="12"/>
        <v>0</v>
      </c>
      <c r="BC7" s="4">
        <f t="shared" si="12"/>
        <v>0</v>
      </c>
      <c r="BD7" s="4">
        <f t="shared" si="12"/>
        <v>0</v>
      </c>
      <c r="BE7" s="4">
        <f t="shared" si="12"/>
        <v>0</v>
      </c>
      <c r="BF7" s="4">
        <f t="shared" si="12"/>
        <v>0</v>
      </c>
      <c r="BG7" s="4">
        <f t="shared" si="12"/>
        <v>0</v>
      </c>
      <c r="BH7" s="4">
        <f t="shared" si="12"/>
        <v>0</v>
      </c>
      <c r="BI7" s="4">
        <f t="shared" si="12"/>
        <v>0</v>
      </c>
      <c r="BJ7" s="4">
        <f t="shared" si="12"/>
        <v>0</v>
      </c>
      <c r="BK7" s="4">
        <f t="shared" si="12"/>
        <v>0</v>
      </c>
      <c r="BL7" s="4">
        <f t="shared" si="12"/>
        <v>0</v>
      </c>
      <c r="BM7" s="4">
        <f t="shared" si="12"/>
        <v>0</v>
      </c>
      <c r="BN7" s="4">
        <f t="shared" si="12"/>
        <v>0</v>
      </c>
      <c r="BO7" s="4">
        <f t="shared" si="12"/>
        <v>0</v>
      </c>
      <c r="BP7" s="4">
        <f t="shared" si="12"/>
        <v>0</v>
      </c>
      <c r="BQ7" s="4">
        <f t="shared" si="13"/>
        <v>0</v>
      </c>
      <c r="BR7" s="14"/>
      <c r="BS7" s="14"/>
    </row>
    <row r="8" spans="1:71" ht="24.95" customHeight="1" x14ac:dyDescent="0.2">
      <c r="A8" s="30">
        <v>6</v>
      </c>
      <c r="B8" s="31"/>
      <c r="C8" s="32" t="str">
        <f t="shared" si="14"/>
        <v/>
      </c>
      <c r="D8" s="39" t="str">
        <f t="shared" si="17"/>
        <v/>
      </c>
      <c r="E8" s="39" t="str">
        <f t="shared" si="18"/>
        <v/>
      </c>
      <c r="F8" s="39" t="str">
        <f t="shared" si="19"/>
        <v/>
      </c>
      <c r="G8" s="39" t="str">
        <f t="shared" ref="G8:G20" si="20">IF(INDEX($A$1:$T$20,COLUMN(),ROW())="","",IF(INDEX($A$1:$T$20,COLUMN(),ROW())=1,0,IF(INDEX($A$1:$T$20,COLUMN(),ROW())=0,1,IF(INDEX($A$1:$T$20,COLUMN(),ROW())="+","-",IF(INDEX($A$1:$T$20,COLUMN(),ROW())="-","+","½")))))</f>
        <v/>
      </c>
      <c r="H8" s="33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2">
        <f t="shared" si="0"/>
        <v>0</v>
      </c>
      <c r="V8" s="36">
        <f t="shared" si="15"/>
        <v>0</v>
      </c>
      <c r="W8" s="37">
        <f t="shared" si="1"/>
        <v>1</v>
      </c>
      <c r="X8" s="23">
        <f t="shared" si="16"/>
        <v>0</v>
      </c>
      <c r="Y8" s="32">
        <f>SMALL($W$3:$W$20,6)</f>
        <v>1</v>
      </c>
      <c r="Z8" s="43" t="str">
        <f>IF(H44=0,"",VLOOKUP(6,$F$39:$G$56,2,FALSE))</f>
        <v/>
      </c>
      <c r="AA8" s="39" t="str">
        <f t="shared" si="2"/>
        <v/>
      </c>
      <c r="AB8" s="40" t="str">
        <f t="shared" si="3"/>
        <v/>
      </c>
      <c r="AC8" s="44" t="str">
        <f t="shared" si="4"/>
        <v/>
      </c>
      <c r="AD8" s="44" t="str">
        <f t="shared" si="5"/>
        <v/>
      </c>
      <c r="AE8" s="44" t="str">
        <f t="shared" si="6"/>
        <v/>
      </c>
      <c r="AF8" s="45" t="str">
        <f t="shared" si="7"/>
        <v/>
      </c>
      <c r="AG8" s="29">
        <f t="shared" si="8"/>
        <v>0</v>
      </c>
      <c r="AH8" s="4">
        <f t="shared" si="9"/>
        <v>0</v>
      </c>
      <c r="AI8" s="4">
        <f t="shared" si="9"/>
        <v>0</v>
      </c>
      <c r="AJ8" s="4">
        <f t="shared" si="9"/>
        <v>0</v>
      </c>
      <c r="AK8" s="4">
        <f t="shared" si="9"/>
        <v>0</v>
      </c>
      <c r="AL8" s="4">
        <f t="shared" si="9"/>
        <v>0</v>
      </c>
      <c r="AM8" s="4">
        <f t="shared" si="9"/>
        <v>0</v>
      </c>
      <c r="AN8" s="4">
        <f t="shared" si="9"/>
        <v>0</v>
      </c>
      <c r="AO8" s="4">
        <f t="shared" si="9"/>
        <v>0</v>
      </c>
      <c r="AP8" s="4">
        <f t="shared" si="9"/>
        <v>0</v>
      </c>
      <c r="AQ8" s="4">
        <f t="shared" si="9"/>
        <v>0</v>
      </c>
      <c r="AR8" s="4">
        <f t="shared" si="9"/>
        <v>0</v>
      </c>
      <c r="AS8" s="4">
        <f t="shared" si="9"/>
        <v>0</v>
      </c>
      <c r="AT8" s="4">
        <f t="shared" si="9"/>
        <v>0</v>
      </c>
      <c r="AU8" s="4">
        <f t="shared" si="9"/>
        <v>0</v>
      </c>
      <c r="AV8" s="4">
        <f t="shared" si="9"/>
        <v>0</v>
      </c>
      <c r="AW8" s="4">
        <f t="shared" si="9"/>
        <v>0</v>
      </c>
      <c r="AX8" s="4">
        <f t="shared" si="10"/>
        <v>0</v>
      </c>
      <c r="AY8" s="4"/>
      <c r="AZ8" s="4">
        <f t="shared" si="11"/>
        <v>0</v>
      </c>
      <c r="BA8" s="4">
        <f t="shared" si="12"/>
        <v>0</v>
      </c>
      <c r="BB8" s="4">
        <f t="shared" si="12"/>
        <v>0</v>
      </c>
      <c r="BC8" s="4">
        <f t="shared" si="12"/>
        <v>0</v>
      </c>
      <c r="BD8" s="4">
        <f t="shared" si="12"/>
        <v>0</v>
      </c>
      <c r="BE8" s="4">
        <f t="shared" si="12"/>
        <v>0</v>
      </c>
      <c r="BF8" s="4">
        <f t="shared" si="12"/>
        <v>0</v>
      </c>
      <c r="BG8" s="4">
        <f t="shared" si="12"/>
        <v>0</v>
      </c>
      <c r="BH8" s="4">
        <f t="shared" si="12"/>
        <v>0</v>
      </c>
      <c r="BI8" s="4">
        <f t="shared" si="12"/>
        <v>0</v>
      </c>
      <c r="BJ8" s="4">
        <f t="shared" si="12"/>
        <v>0</v>
      </c>
      <c r="BK8" s="4">
        <f t="shared" si="12"/>
        <v>0</v>
      </c>
      <c r="BL8" s="4">
        <f t="shared" si="12"/>
        <v>0</v>
      </c>
      <c r="BM8" s="4">
        <f t="shared" si="12"/>
        <v>0</v>
      </c>
      <c r="BN8" s="4">
        <f t="shared" si="12"/>
        <v>0</v>
      </c>
      <c r="BO8" s="4">
        <f t="shared" si="12"/>
        <v>0</v>
      </c>
      <c r="BP8" s="4">
        <f t="shared" si="12"/>
        <v>0</v>
      </c>
      <c r="BQ8" s="4">
        <f t="shared" si="13"/>
        <v>0</v>
      </c>
      <c r="BR8" s="14"/>
      <c r="BS8" s="14"/>
    </row>
    <row r="9" spans="1:71" ht="24.95" customHeight="1" x14ac:dyDescent="0.2">
      <c r="A9" s="30">
        <v>7</v>
      </c>
      <c r="B9" s="31"/>
      <c r="C9" s="32" t="str">
        <f t="shared" si="14"/>
        <v/>
      </c>
      <c r="D9" s="39" t="str">
        <f t="shared" si="17"/>
        <v/>
      </c>
      <c r="E9" s="39" t="str">
        <f t="shared" si="18"/>
        <v/>
      </c>
      <c r="F9" s="39" t="str">
        <f t="shared" si="19"/>
        <v/>
      </c>
      <c r="G9" s="39" t="str">
        <f t="shared" si="20"/>
        <v/>
      </c>
      <c r="H9" s="39" t="str">
        <f t="shared" ref="H9:H20" si="21">IF(INDEX($A$1:$T$20,COLUMN(),ROW())="","",IF(INDEX($A$1:$T$20,COLUMN(),ROW())=1,0,IF(INDEX($A$1:$T$20,COLUMN(),ROW())=0,1,IF(INDEX($A$1:$T$20,COLUMN(),ROW())="+","-",IF(INDEX($A$1:$T$20,COLUMN(),ROW())="-","+","½")))))</f>
        <v/>
      </c>
      <c r="I9" s="33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2">
        <f t="shared" si="0"/>
        <v>0</v>
      </c>
      <c r="V9" s="36">
        <f t="shared" si="15"/>
        <v>0</v>
      </c>
      <c r="W9" s="37">
        <f t="shared" si="1"/>
        <v>1</v>
      </c>
      <c r="X9" s="23">
        <f t="shared" si="16"/>
        <v>0</v>
      </c>
      <c r="Y9" s="32">
        <f>SMALL($W$3:$W$20,7)</f>
        <v>1</v>
      </c>
      <c r="Z9" s="43" t="str">
        <f>IF(H45=0,"",VLOOKUP(7,$F$39:$G$56,2,FALSE))</f>
        <v/>
      </c>
      <c r="AA9" s="39" t="str">
        <f t="shared" si="2"/>
        <v/>
      </c>
      <c r="AB9" s="40" t="str">
        <f t="shared" si="3"/>
        <v/>
      </c>
      <c r="AC9" s="44" t="str">
        <f t="shared" si="4"/>
        <v/>
      </c>
      <c r="AD9" s="44" t="str">
        <f t="shared" si="5"/>
        <v/>
      </c>
      <c r="AE9" s="44" t="str">
        <f t="shared" si="6"/>
        <v/>
      </c>
      <c r="AF9" s="45" t="str">
        <f t="shared" si="7"/>
        <v/>
      </c>
      <c r="AG9" s="29">
        <f t="shared" si="8"/>
        <v>0</v>
      </c>
      <c r="AH9" s="4">
        <f t="shared" si="9"/>
        <v>0</v>
      </c>
      <c r="AI9" s="4">
        <f t="shared" si="9"/>
        <v>0</v>
      </c>
      <c r="AJ9" s="4">
        <f t="shared" si="9"/>
        <v>0</v>
      </c>
      <c r="AK9" s="4">
        <f t="shared" si="9"/>
        <v>0</v>
      </c>
      <c r="AL9" s="4">
        <f t="shared" si="9"/>
        <v>0</v>
      </c>
      <c r="AM9" s="4">
        <f t="shared" si="9"/>
        <v>0</v>
      </c>
      <c r="AN9" s="4">
        <f t="shared" si="9"/>
        <v>0</v>
      </c>
      <c r="AO9" s="4">
        <f t="shared" si="9"/>
        <v>0</v>
      </c>
      <c r="AP9" s="4">
        <f t="shared" si="9"/>
        <v>0</v>
      </c>
      <c r="AQ9" s="4">
        <f t="shared" si="9"/>
        <v>0</v>
      </c>
      <c r="AR9" s="4">
        <f t="shared" si="9"/>
        <v>0</v>
      </c>
      <c r="AS9" s="4">
        <f t="shared" si="9"/>
        <v>0</v>
      </c>
      <c r="AT9" s="4">
        <f t="shared" si="9"/>
        <v>0</v>
      </c>
      <c r="AU9" s="4">
        <f t="shared" si="9"/>
        <v>0</v>
      </c>
      <c r="AV9" s="4">
        <f t="shared" si="9"/>
        <v>0</v>
      </c>
      <c r="AW9" s="4">
        <f t="shared" si="9"/>
        <v>0</v>
      </c>
      <c r="AX9" s="4">
        <f t="shared" si="10"/>
        <v>0</v>
      </c>
      <c r="AY9" s="4"/>
      <c r="AZ9" s="4">
        <f t="shared" si="11"/>
        <v>0</v>
      </c>
      <c r="BA9" s="4">
        <f t="shared" si="12"/>
        <v>0</v>
      </c>
      <c r="BB9" s="4">
        <f t="shared" si="12"/>
        <v>0</v>
      </c>
      <c r="BC9" s="4">
        <f t="shared" si="12"/>
        <v>0</v>
      </c>
      <c r="BD9" s="4">
        <f t="shared" si="12"/>
        <v>0</v>
      </c>
      <c r="BE9" s="4">
        <f t="shared" si="12"/>
        <v>0</v>
      </c>
      <c r="BF9" s="4">
        <f t="shared" si="12"/>
        <v>0</v>
      </c>
      <c r="BG9" s="4">
        <f t="shared" si="12"/>
        <v>0</v>
      </c>
      <c r="BH9" s="4">
        <f t="shared" si="12"/>
        <v>0</v>
      </c>
      <c r="BI9" s="4">
        <f t="shared" si="12"/>
        <v>0</v>
      </c>
      <c r="BJ9" s="4">
        <f t="shared" si="12"/>
        <v>0</v>
      </c>
      <c r="BK9" s="4">
        <f t="shared" si="12"/>
        <v>0</v>
      </c>
      <c r="BL9" s="4">
        <f t="shared" si="12"/>
        <v>0</v>
      </c>
      <c r="BM9" s="4">
        <f t="shared" si="12"/>
        <v>0</v>
      </c>
      <c r="BN9" s="4">
        <f t="shared" si="12"/>
        <v>0</v>
      </c>
      <c r="BO9" s="4">
        <f t="shared" si="12"/>
        <v>0</v>
      </c>
      <c r="BP9" s="4">
        <f t="shared" si="12"/>
        <v>0</v>
      </c>
      <c r="BQ9" s="4">
        <f t="shared" si="13"/>
        <v>0</v>
      </c>
      <c r="BR9" s="14"/>
      <c r="BS9" s="14"/>
    </row>
    <row r="10" spans="1:71" ht="24.95" customHeight="1" x14ac:dyDescent="0.2">
      <c r="A10" s="30">
        <v>8</v>
      </c>
      <c r="B10" s="31"/>
      <c r="C10" s="32" t="str">
        <f t="shared" si="14"/>
        <v/>
      </c>
      <c r="D10" s="39" t="str">
        <f t="shared" si="17"/>
        <v/>
      </c>
      <c r="E10" s="39" t="str">
        <f t="shared" si="18"/>
        <v/>
      </c>
      <c r="F10" s="39" t="str">
        <f t="shared" si="19"/>
        <v/>
      </c>
      <c r="G10" s="39" t="str">
        <f t="shared" si="20"/>
        <v/>
      </c>
      <c r="H10" s="39" t="str">
        <f t="shared" si="21"/>
        <v/>
      </c>
      <c r="I10" s="39" t="str">
        <f t="shared" ref="I10:I20" si="22">IF(INDEX($A$1:$T$20,COLUMN(),ROW())="","",IF(INDEX($A$1:$T$20,COLUMN(),ROW())=1,0,IF(INDEX($A$1:$T$20,COLUMN(),ROW())=0,1,IF(INDEX($A$1:$T$20,COLUMN(),ROW())="+","-",IF(INDEX($A$1:$T$20,COLUMN(),ROW())="-","+","½")))))</f>
        <v/>
      </c>
      <c r="J10" s="33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2">
        <f t="shared" si="0"/>
        <v>0</v>
      </c>
      <c r="V10" s="36">
        <f t="shared" si="15"/>
        <v>0</v>
      </c>
      <c r="W10" s="37">
        <f t="shared" si="1"/>
        <v>1</v>
      </c>
      <c r="X10" s="23">
        <f t="shared" si="16"/>
        <v>0</v>
      </c>
      <c r="Y10" s="32">
        <f>SMALL($W$3:$W$20,8)</f>
        <v>1</v>
      </c>
      <c r="Z10" s="43" t="str">
        <f>IF(H46=0,"",VLOOKUP(8,$F$39:$G$56,2,FALSE))</f>
        <v/>
      </c>
      <c r="AA10" s="39" t="str">
        <f t="shared" si="2"/>
        <v/>
      </c>
      <c r="AB10" s="40" t="str">
        <f t="shared" si="3"/>
        <v/>
      </c>
      <c r="AC10" s="44" t="str">
        <f t="shared" si="4"/>
        <v/>
      </c>
      <c r="AD10" s="44" t="str">
        <f t="shared" si="5"/>
        <v/>
      </c>
      <c r="AE10" s="44" t="str">
        <f t="shared" si="6"/>
        <v/>
      </c>
      <c r="AF10" s="45" t="str">
        <f t="shared" si="7"/>
        <v/>
      </c>
      <c r="AG10" s="29">
        <f t="shared" si="8"/>
        <v>0</v>
      </c>
      <c r="AH10" s="4">
        <f t="shared" si="9"/>
        <v>0</v>
      </c>
      <c r="AI10" s="4">
        <f t="shared" si="9"/>
        <v>0</v>
      </c>
      <c r="AJ10" s="4">
        <f t="shared" si="9"/>
        <v>0</v>
      </c>
      <c r="AK10" s="4">
        <f t="shared" si="9"/>
        <v>0</v>
      </c>
      <c r="AL10" s="4">
        <f t="shared" si="9"/>
        <v>0</v>
      </c>
      <c r="AM10" s="4">
        <f t="shared" si="9"/>
        <v>0</v>
      </c>
      <c r="AN10" s="4">
        <f t="shared" si="9"/>
        <v>0</v>
      </c>
      <c r="AO10" s="4">
        <f t="shared" si="9"/>
        <v>0</v>
      </c>
      <c r="AP10" s="4">
        <f t="shared" si="9"/>
        <v>0</v>
      </c>
      <c r="AQ10" s="4">
        <f t="shared" si="9"/>
        <v>0</v>
      </c>
      <c r="AR10" s="4">
        <f t="shared" si="9"/>
        <v>0</v>
      </c>
      <c r="AS10" s="4">
        <f t="shared" si="9"/>
        <v>0</v>
      </c>
      <c r="AT10" s="4">
        <f t="shared" si="9"/>
        <v>0</v>
      </c>
      <c r="AU10" s="4">
        <f t="shared" si="9"/>
        <v>0</v>
      </c>
      <c r="AV10" s="4">
        <f t="shared" si="9"/>
        <v>0</v>
      </c>
      <c r="AW10" s="4">
        <f t="shared" si="9"/>
        <v>0</v>
      </c>
      <c r="AX10" s="4">
        <f t="shared" si="10"/>
        <v>0</v>
      </c>
      <c r="AY10" s="4"/>
      <c r="AZ10" s="4">
        <f t="shared" si="11"/>
        <v>0</v>
      </c>
      <c r="BA10" s="4">
        <f t="shared" si="12"/>
        <v>0</v>
      </c>
      <c r="BB10" s="4">
        <f t="shared" si="12"/>
        <v>0</v>
      </c>
      <c r="BC10" s="4">
        <f t="shared" si="12"/>
        <v>0</v>
      </c>
      <c r="BD10" s="4">
        <f t="shared" si="12"/>
        <v>0</v>
      </c>
      <c r="BE10" s="4">
        <f t="shared" si="12"/>
        <v>0</v>
      </c>
      <c r="BF10" s="4">
        <f t="shared" si="12"/>
        <v>0</v>
      </c>
      <c r="BG10" s="4">
        <f t="shared" si="12"/>
        <v>0</v>
      </c>
      <c r="BH10" s="4">
        <f t="shared" si="12"/>
        <v>0</v>
      </c>
      <c r="BI10" s="4">
        <f t="shared" si="12"/>
        <v>0</v>
      </c>
      <c r="BJ10" s="4">
        <f t="shared" si="12"/>
        <v>0</v>
      </c>
      <c r="BK10" s="4">
        <f t="shared" si="12"/>
        <v>0</v>
      </c>
      <c r="BL10" s="4">
        <f t="shared" si="12"/>
        <v>0</v>
      </c>
      <c r="BM10" s="4">
        <f t="shared" si="12"/>
        <v>0</v>
      </c>
      <c r="BN10" s="4">
        <f t="shared" si="12"/>
        <v>0</v>
      </c>
      <c r="BO10" s="4">
        <f t="shared" si="12"/>
        <v>0</v>
      </c>
      <c r="BP10" s="4">
        <f t="shared" si="12"/>
        <v>0</v>
      </c>
      <c r="BQ10" s="4">
        <f t="shared" si="13"/>
        <v>0</v>
      </c>
      <c r="BR10" s="14"/>
      <c r="BS10" s="14"/>
    </row>
    <row r="11" spans="1:71" ht="24.95" customHeight="1" x14ac:dyDescent="0.2">
      <c r="A11" s="30">
        <v>9</v>
      </c>
      <c r="B11" s="31"/>
      <c r="C11" s="32" t="str">
        <f t="shared" si="14"/>
        <v/>
      </c>
      <c r="D11" s="39" t="str">
        <f t="shared" si="17"/>
        <v/>
      </c>
      <c r="E11" s="39" t="str">
        <f t="shared" si="18"/>
        <v/>
      </c>
      <c r="F11" s="39" t="str">
        <f t="shared" si="19"/>
        <v/>
      </c>
      <c r="G11" s="39" t="str">
        <f t="shared" si="20"/>
        <v/>
      </c>
      <c r="H11" s="39" t="str">
        <f t="shared" si="21"/>
        <v/>
      </c>
      <c r="I11" s="39" t="str">
        <f t="shared" si="22"/>
        <v/>
      </c>
      <c r="J11" s="39" t="str">
        <f t="shared" ref="J11:J20" si="23">IF(INDEX($A$1:$T$20,COLUMN(),ROW())="","",IF(INDEX($A$1:$T$20,COLUMN(),ROW())=1,0,IF(INDEX($A$1:$T$20,COLUMN(),ROW())=0,1,IF(INDEX($A$1:$T$20,COLUMN(),ROW())="+","-",IF(INDEX($A$1:$T$20,COLUMN(),ROW())="-","+","½")))))</f>
        <v/>
      </c>
      <c r="K11" s="33"/>
      <c r="L11" s="34"/>
      <c r="M11" s="34"/>
      <c r="N11" s="34"/>
      <c r="O11" s="34"/>
      <c r="P11" s="34"/>
      <c r="Q11" s="34"/>
      <c r="R11" s="34"/>
      <c r="S11" s="34"/>
      <c r="T11" s="34"/>
      <c r="U11" s="32">
        <f t="shared" si="0"/>
        <v>0</v>
      </c>
      <c r="V11" s="36">
        <f t="shared" si="15"/>
        <v>0</v>
      </c>
      <c r="W11" s="37">
        <f t="shared" si="1"/>
        <v>1</v>
      </c>
      <c r="X11" s="23">
        <f t="shared" si="16"/>
        <v>0</v>
      </c>
      <c r="Y11" s="32">
        <f>SMALL($W$3:$W$20,9)</f>
        <v>1</v>
      </c>
      <c r="Z11" s="43" t="str">
        <f>IF(H47=0,"",VLOOKUP(9,$F$39:$G$56,2,FALSE))</f>
        <v/>
      </c>
      <c r="AA11" s="39" t="str">
        <f t="shared" si="2"/>
        <v/>
      </c>
      <c r="AB11" s="40" t="str">
        <f t="shared" si="3"/>
        <v/>
      </c>
      <c r="AC11" s="44" t="str">
        <f t="shared" si="4"/>
        <v/>
      </c>
      <c r="AD11" s="44" t="str">
        <f t="shared" si="5"/>
        <v/>
      </c>
      <c r="AE11" s="44" t="str">
        <f t="shared" si="6"/>
        <v/>
      </c>
      <c r="AF11" s="45" t="str">
        <f t="shared" si="7"/>
        <v/>
      </c>
      <c r="AG11" s="29">
        <f t="shared" si="8"/>
        <v>0</v>
      </c>
      <c r="AH11" s="4">
        <f t="shared" si="9"/>
        <v>0</v>
      </c>
      <c r="AI11" s="4">
        <f t="shared" si="9"/>
        <v>0</v>
      </c>
      <c r="AJ11" s="4">
        <f t="shared" si="9"/>
        <v>0</v>
      </c>
      <c r="AK11" s="4">
        <f t="shared" si="9"/>
        <v>0</v>
      </c>
      <c r="AL11" s="4">
        <f t="shared" si="9"/>
        <v>0</v>
      </c>
      <c r="AM11" s="4">
        <f t="shared" si="9"/>
        <v>0</v>
      </c>
      <c r="AN11" s="4">
        <f t="shared" si="9"/>
        <v>0</v>
      </c>
      <c r="AO11" s="4">
        <f t="shared" si="9"/>
        <v>0</v>
      </c>
      <c r="AP11" s="4">
        <f t="shared" si="9"/>
        <v>0</v>
      </c>
      <c r="AQ11" s="4">
        <f t="shared" si="9"/>
        <v>0</v>
      </c>
      <c r="AR11" s="4">
        <f t="shared" si="9"/>
        <v>0</v>
      </c>
      <c r="AS11" s="4">
        <f t="shared" si="9"/>
        <v>0</v>
      </c>
      <c r="AT11" s="4">
        <f t="shared" si="9"/>
        <v>0</v>
      </c>
      <c r="AU11" s="4">
        <f t="shared" si="9"/>
        <v>0</v>
      </c>
      <c r="AV11" s="4">
        <f t="shared" si="9"/>
        <v>0</v>
      </c>
      <c r="AW11" s="4">
        <f t="shared" si="9"/>
        <v>0</v>
      </c>
      <c r="AX11" s="4">
        <f t="shared" si="10"/>
        <v>0</v>
      </c>
      <c r="AY11" s="4"/>
      <c r="AZ11" s="4">
        <f t="shared" si="11"/>
        <v>0</v>
      </c>
      <c r="BA11" s="4">
        <f t="shared" si="12"/>
        <v>0</v>
      </c>
      <c r="BB11" s="4">
        <f t="shared" si="12"/>
        <v>0</v>
      </c>
      <c r="BC11" s="4">
        <f t="shared" si="12"/>
        <v>0</v>
      </c>
      <c r="BD11" s="4">
        <f t="shared" si="12"/>
        <v>0</v>
      </c>
      <c r="BE11" s="4">
        <f t="shared" si="12"/>
        <v>0</v>
      </c>
      <c r="BF11" s="4">
        <f t="shared" si="12"/>
        <v>0</v>
      </c>
      <c r="BG11" s="4">
        <f t="shared" si="12"/>
        <v>0</v>
      </c>
      <c r="BH11" s="4">
        <f t="shared" si="12"/>
        <v>0</v>
      </c>
      <c r="BI11" s="4">
        <f t="shared" si="12"/>
        <v>0</v>
      </c>
      <c r="BJ11" s="4">
        <f t="shared" si="12"/>
        <v>0</v>
      </c>
      <c r="BK11" s="4">
        <f t="shared" si="12"/>
        <v>0</v>
      </c>
      <c r="BL11" s="4">
        <f t="shared" si="12"/>
        <v>0</v>
      </c>
      <c r="BM11" s="4">
        <f t="shared" si="12"/>
        <v>0</v>
      </c>
      <c r="BN11" s="4">
        <f t="shared" si="12"/>
        <v>0</v>
      </c>
      <c r="BO11" s="4">
        <f t="shared" si="12"/>
        <v>0</v>
      </c>
      <c r="BP11" s="4">
        <f t="shared" si="12"/>
        <v>0</v>
      </c>
      <c r="BQ11" s="4">
        <f t="shared" si="13"/>
        <v>0</v>
      </c>
      <c r="BR11" s="14"/>
      <c r="BS11" s="14"/>
    </row>
    <row r="12" spans="1:71" ht="24.95" customHeight="1" x14ac:dyDescent="0.2">
      <c r="A12" s="30">
        <v>10</v>
      </c>
      <c r="B12" s="31"/>
      <c r="C12" s="32" t="str">
        <f t="shared" si="14"/>
        <v/>
      </c>
      <c r="D12" s="39" t="str">
        <f t="shared" si="17"/>
        <v/>
      </c>
      <c r="E12" s="39" t="str">
        <f t="shared" si="18"/>
        <v/>
      </c>
      <c r="F12" s="39" t="str">
        <f t="shared" si="19"/>
        <v/>
      </c>
      <c r="G12" s="39" t="str">
        <f t="shared" si="20"/>
        <v/>
      </c>
      <c r="H12" s="39" t="str">
        <f t="shared" si="21"/>
        <v/>
      </c>
      <c r="I12" s="39" t="str">
        <f t="shared" si="22"/>
        <v/>
      </c>
      <c r="J12" s="39" t="str">
        <f t="shared" si="23"/>
        <v/>
      </c>
      <c r="K12" s="39" t="str">
        <f t="shared" ref="K12:K20" si="24">IF(INDEX($A$1:$T$20,COLUMN(),ROW())="","",IF(INDEX($A$1:$T$20,COLUMN(),ROW())=1,0,IF(INDEX($A$1:$T$20,COLUMN(),ROW())=0,1,IF(INDEX($A$1:$T$20,COLUMN(),ROW())="+","-",IF(INDEX($A$1:$T$20,COLUMN(),ROW())="-","+","½")))))</f>
        <v/>
      </c>
      <c r="L12" s="33"/>
      <c r="M12" s="34"/>
      <c r="N12" s="34"/>
      <c r="O12" s="34"/>
      <c r="P12" s="34"/>
      <c r="Q12" s="34"/>
      <c r="R12" s="34"/>
      <c r="S12" s="34"/>
      <c r="T12" s="34"/>
      <c r="U12" s="32">
        <f t="shared" si="0"/>
        <v>0</v>
      </c>
      <c r="V12" s="36">
        <f t="shared" si="15"/>
        <v>0</v>
      </c>
      <c r="W12" s="37">
        <f t="shared" si="1"/>
        <v>1</v>
      </c>
      <c r="X12" s="23">
        <f t="shared" si="16"/>
        <v>0</v>
      </c>
      <c r="Y12" s="32">
        <f>SMALL($W$3:$W$20,10)</f>
        <v>1</v>
      </c>
      <c r="Z12" s="43" t="str">
        <f>IF(H48=0,"",VLOOKUP(10,$F$39:$G$56,2,FALSE))</f>
        <v/>
      </c>
      <c r="AA12" s="39" t="str">
        <f t="shared" si="2"/>
        <v/>
      </c>
      <c r="AB12" s="40" t="str">
        <f t="shared" si="3"/>
        <v/>
      </c>
      <c r="AC12" s="44" t="str">
        <f t="shared" si="4"/>
        <v/>
      </c>
      <c r="AD12" s="44" t="str">
        <f t="shared" si="5"/>
        <v/>
      </c>
      <c r="AE12" s="44" t="str">
        <f t="shared" si="6"/>
        <v/>
      </c>
      <c r="AF12" s="45" t="str">
        <f t="shared" si="7"/>
        <v/>
      </c>
      <c r="AG12" s="29">
        <f t="shared" si="8"/>
        <v>0</v>
      </c>
      <c r="AH12" s="4">
        <f t="shared" si="9"/>
        <v>0</v>
      </c>
      <c r="AI12" s="4">
        <f t="shared" si="9"/>
        <v>0</v>
      </c>
      <c r="AJ12" s="4">
        <f t="shared" si="9"/>
        <v>0</v>
      </c>
      <c r="AK12" s="4">
        <f t="shared" si="9"/>
        <v>0</v>
      </c>
      <c r="AL12" s="4">
        <f t="shared" si="9"/>
        <v>0</v>
      </c>
      <c r="AM12" s="4">
        <f t="shared" si="9"/>
        <v>0</v>
      </c>
      <c r="AN12" s="4">
        <f t="shared" si="9"/>
        <v>0</v>
      </c>
      <c r="AO12" s="4">
        <f t="shared" si="9"/>
        <v>0</v>
      </c>
      <c r="AP12" s="4">
        <f t="shared" si="9"/>
        <v>0</v>
      </c>
      <c r="AQ12" s="4">
        <f t="shared" si="9"/>
        <v>0</v>
      </c>
      <c r="AR12" s="4">
        <f t="shared" si="9"/>
        <v>0</v>
      </c>
      <c r="AS12" s="4">
        <f t="shared" si="9"/>
        <v>0</v>
      </c>
      <c r="AT12" s="4">
        <f t="shared" si="9"/>
        <v>0</v>
      </c>
      <c r="AU12" s="4">
        <f t="shared" si="9"/>
        <v>0</v>
      </c>
      <c r="AV12" s="4">
        <f t="shared" si="9"/>
        <v>0</v>
      </c>
      <c r="AW12" s="4">
        <f t="shared" si="9"/>
        <v>0</v>
      </c>
      <c r="AX12" s="4">
        <f t="shared" si="10"/>
        <v>0</v>
      </c>
      <c r="AY12" s="4"/>
      <c r="AZ12" s="4">
        <f t="shared" si="11"/>
        <v>0</v>
      </c>
      <c r="BA12" s="4">
        <f t="shared" si="12"/>
        <v>0</v>
      </c>
      <c r="BB12" s="4">
        <f t="shared" si="12"/>
        <v>0</v>
      </c>
      <c r="BC12" s="4">
        <f t="shared" si="12"/>
        <v>0</v>
      </c>
      <c r="BD12" s="4">
        <f t="shared" si="12"/>
        <v>0</v>
      </c>
      <c r="BE12" s="4">
        <f t="shared" si="12"/>
        <v>0</v>
      </c>
      <c r="BF12" s="4">
        <f t="shared" si="12"/>
        <v>0</v>
      </c>
      <c r="BG12" s="4">
        <f t="shared" si="12"/>
        <v>0</v>
      </c>
      <c r="BH12" s="4">
        <f t="shared" si="12"/>
        <v>0</v>
      </c>
      <c r="BI12" s="4">
        <f t="shared" si="12"/>
        <v>0</v>
      </c>
      <c r="BJ12" s="4">
        <f t="shared" si="12"/>
        <v>0</v>
      </c>
      <c r="BK12" s="4">
        <f t="shared" si="12"/>
        <v>0</v>
      </c>
      <c r="BL12" s="4">
        <f t="shared" si="12"/>
        <v>0</v>
      </c>
      <c r="BM12" s="4">
        <f t="shared" si="12"/>
        <v>0</v>
      </c>
      <c r="BN12" s="4">
        <f t="shared" si="12"/>
        <v>0</v>
      </c>
      <c r="BO12" s="4">
        <f t="shared" si="12"/>
        <v>0</v>
      </c>
      <c r="BP12" s="4">
        <f t="shared" si="12"/>
        <v>0</v>
      </c>
      <c r="BQ12" s="4">
        <f t="shared" si="13"/>
        <v>0</v>
      </c>
      <c r="BR12" s="14"/>
      <c r="BS12" s="14"/>
    </row>
    <row r="13" spans="1:71" ht="24.95" customHeight="1" x14ac:dyDescent="0.2">
      <c r="A13" s="30">
        <v>11</v>
      </c>
      <c r="B13" s="31"/>
      <c r="C13" s="32" t="str">
        <f t="shared" si="14"/>
        <v/>
      </c>
      <c r="D13" s="39" t="str">
        <f t="shared" si="17"/>
        <v/>
      </c>
      <c r="E13" s="39" t="str">
        <f t="shared" si="18"/>
        <v/>
      </c>
      <c r="F13" s="39" t="str">
        <f t="shared" si="19"/>
        <v/>
      </c>
      <c r="G13" s="39" t="str">
        <f t="shared" si="20"/>
        <v/>
      </c>
      <c r="H13" s="39" t="str">
        <f t="shared" si="21"/>
        <v/>
      </c>
      <c r="I13" s="39" t="str">
        <f t="shared" si="22"/>
        <v/>
      </c>
      <c r="J13" s="39" t="str">
        <f t="shared" si="23"/>
        <v/>
      </c>
      <c r="K13" s="39" t="str">
        <f t="shared" si="24"/>
        <v/>
      </c>
      <c r="L13" s="39" t="str">
        <f t="shared" ref="L13:L20" si="25">IF(INDEX($A$1:$T$20,COLUMN(),ROW())="","",IF(INDEX($A$1:$T$20,COLUMN(),ROW())=1,0,IF(INDEX($A$1:$T$20,COLUMN(),ROW())=0,1,IF(INDEX($A$1:$T$20,COLUMN(),ROW())="+","-",IF(INDEX($A$1:$T$20,COLUMN(),ROW())="-","+","½")))))</f>
        <v/>
      </c>
      <c r="M13" s="33"/>
      <c r="N13" s="34"/>
      <c r="O13" s="34"/>
      <c r="P13" s="34"/>
      <c r="Q13" s="34"/>
      <c r="R13" s="34"/>
      <c r="S13" s="34"/>
      <c r="T13" s="34"/>
      <c r="U13" s="32">
        <f t="shared" si="0"/>
        <v>0</v>
      </c>
      <c r="V13" s="36">
        <f t="shared" si="15"/>
        <v>0</v>
      </c>
      <c r="W13" s="37">
        <f t="shared" si="1"/>
        <v>1</v>
      </c>
      <c r="X13" s="23">
        <f t="shared" si="16"/>
        <v>0</v>
      </c>
      <c r="Y13" s="32">
        <f>SMALL($W$3:$W$20,11)</f>
        <v>1</v>
      </c>
      <c r="Z13" s="43" t="str">
        <f>IF(H49=0,"",VLOOKUP(11,$F$39:$G$56,2,FALSE))</f>
        <v/>
      </c>
      <c r="AA13" s="39" t="str">
        <f t="shared" si="2"/>
        <v/>
      </c>
      <c r="AB13" s="40" t="str">
        <f t="shared" si="3"/>
        <v/>
      </c>
      <c r="AC13" s="44" t="str">
        <f t="shared" si="4"/>
        <v/>
      </c>
      <c r="AD13" s="44" t="str">
        <f t="shared" si="5"/>
        <v/>
      </c>
      <c r="AE13" s="44" t="str">
        <f t="shared" si="6"/>
        <v/>
      </c>
      <c r="AF13" s="45" t="str">
        <f t="shared" si="7"/>
        <v/>
      </c>
      <c r="AG13" s="29">
        <f t="shared" si="8"/>
        <v>0</v>
      </c>
      <c r="AH13" s="4">
        <f t="shared" si="9"/>
        <v>0</v>
      </c>
      <c r="AI13" s="4">
        <f t="shared" si="9"/>
        <v>0</v>
      </c>
      <c r="AJ13" s="4">
        <f t="shared" si="9"/>
        <v>0</v>
      </c>
      <c r="AK13" s="4">
        <f t="shared" si="9"/>
        <v>0</v>
      </c>
      <c r="AL13" s="4">
        <f t="shared" si="9"/>
        <v>0</v>
      </c>
      <c r="AM13" s="4">
        <f t="shared" si="9"/>
        <v>0</v>
      </c>
      <c r="AN13" s="4">
        <f t="shared" si="9"/>
        <v>0</v>
      </c>
      <c r="AO13" s="4">
        <f t="shared" si="9"/>
        <v>0</v>
      </c>
      <c r="AP13" s="4">
        <f t="shared" si="9"/>
        <v>0</v>
      </c>
      <c r="AQ13" s="4">
        <f t="shared" si="9"/>
        <v>0</v>
      </c>
      <c r="AR13" s="4">
        <f t="shared" si="9"/>
        <v>0</v>
      </c>
      <c r="AS13" s="4">
        <f t="shared" si="9"/>
        <v>0</v>
      </c>
      <c r="AT13" s="4">
        <f t="shared" si="9"/>
        <v>0</v>
      </c>
      <c r="AU13" s="4">
        <f t="shared" si="9"/>
        <v>0</v>
      </c>
      <c r="AV13" s="4">
        <f t="shared" si="9"/>
        <v>0</v>
      </c>
      <c r="AW13" s="4">
        <f t="shared" si="9"/>
        <v>0</v>
      </c>
      <c r="AX13" s="4">
        <f t="shared" si="10"/>
        <v>0</v>
      </c>
      <c r="AY13" s="4"/>
      <c r="AZ13" s="4">
        <f t="shared" si="11"/>
        <v>0</v>
      </c>
      <c r="BA13" s="4">
        <f t="shared" si="12"/>
        <v>0</v>
      </c>
      <c r="BB13" s="4">
        <f t="shared" si="12"/>
        <v>0</v>
      </c>
      <c r="BC13" s="4">
        <f t="shared" si="12"/>
        <v>0</v>
      </c>
      <c r="BD13" s="4">
        <f t="shared" si="12"/>
        <v>0</v>
      </c>
      <c r="BE13" s="4">
        <f t="shared" si="12"/>
        <v>0</v>
      </c>
      <c r="BF13" s="4">
        <f t="shared" si="12"/>
        <v>0</v>
      </c>
      <c r="BG13" s="4">
        <f t="shared" si="12"/>
        <v>0</v>
      </c>
      <c r="BH13" s="4">
        <f t="shared" si="12"/>
        <v>0</v>
      </c>
      <c r="BI13" s="4">
        <f t="shared" si="12"/>
        <v>0</v>
      </c>
      <c r="BJ13" s="4">
        <f t="shared" si="12"/>
        <v>0</v>
      </c>
      <c r="BK13" s="4">
        <f t="shared" si="12"/>
        <v>0</v>
      </c>
      <c r="BL13" s="4">
        <f t="shared" si="12"/>
        <v>0</v>
      </c>
      <c r="BM13" s="4">
        <f t="shared" si="12"/>
        <v>0</v>
      </c>
      <c r="BN13" s="4">
        <f t="shared" si="12"/>
        <v>0</v>
      </c>
      <c r="BO13" s="4">
        <f t="shared" si="12"/>
        <v>0</v>
      </c>
      <c r="BP13" s="4">
        <f t="shared" si="12"/>
        <v>0</v>
      </c>
      <c r="BQ13" s="4">
        <f t="shared" si="13"/>
        <v>0</v>
      </c>
      <c r="BR13" s="14"/>
      <c r="BS13" s="14"/>
    </row>
    <row r="14" spans="1:71" ht="24.95" customHeight="1" x14ac:dyDescent="0.2">
      <c r="A14" s="30">
        <v>12</v>
      </c>
      <c r="B14" s="31"/>
      <c r="C14" s="32" t="str">
        <f t="shared" si="14"/>
        <v/>
      </c>
      <c r="D14" s="39" t="str">
        <f t="shared" si="17"/>
        <v/>
      </c>
      <c r="E14" s="39" t="str">
        <f t="shared" si="18"/>
        <v/>
      </c>
      <c r="F14" s="39" t="str">
        <f t="shared" si="19"/>
        <v/>
      </c>
      <c r="G14" s="39" t="str">
        <f t="shared" si="20"/>
        <v/>
      </c>
      <c r="H14" s="39" t="str">
        <f t="shared" si="21"/>
        <v/>
      </c>
      <c r="I14" s="39" t="str">
        <f t="shared" si="22"/>
        <v/>
      </c>
      <c r="J14" s="39" t="str">
        <f t="shared" si="23"/>
        <v/>
      </c>
      <c r="K14" s="39" t="str">
        <f t="shared" si="24"/>
        <v/>
      </c>
      <c r="L14" s="39" t="str">
        <f t="shared" si="25"/>
        <v/>
      </c>
      <c r="M14" s="39" t="str">
        <f t="shared" ref="M14:M20" si="26">IF(INDEX($A$1:$T$20,COLUMN(),ROW())="","",IF(INDEX($A$1:$T$20,COLUMN(),ROW())=1,0,IF(INDEX($A$1:$T$20,COLUMN(),ROW())=0,1,IF(INDEX($A$1:$T$20,COLUMN(),ROW())="+","-",IF(INDEX($A$1:$T$20,COLUMN(),ROW())="-","+","½")))))</f>
        <v/>
      </c>
      <c r="N14" s="33"/>
      <c r="O14" s="34"/>
      <c r="P14" s="34"/>
      <c r="Q14" s="34"/>
      <c r="R14" s="34"/>
      <c r="S14" s="34"/>
      <c r="T14" s="34"/>
      <c r="U14" s="32">
        <f t="shared" si="0"/>
        <v>0</v>
      </c>
      <c r="V14" s="36">
        <f t="shared" si="15"/>
        <v>0</v>
      </c>
      <c r="W14" s="37">
        <f t="shared" si="1"/>
        <v>1</v>
      </c>
      <c r="X14" s="23">
        <f t="shared" si="16"/>
        <v>0</v>
      </c>
      <c r="Y14" s="32">
        <f>SMALL($W$3:$W$20,12)</f>
        <v>1</v>
      </c>
      <c r="Z14" s="43" t="str">
        <f>IF(H50=0,"",VLOOKUP(12,$F$39:$G$56,2,FALSE))</f>
        <v/>
      </c>
      <c r="AA14" s="39" t="str">
        <f t="shared" si="2"/>
        <v/>
      </c>
      <c r="AB14" s="40" t="str">
        <f t="shared" si="3"/>
        <v/>
      </c>
      <c r="AC14" s="44" t="str">
        <f t="shared" si="4"/>
        <v/>
      </c>
      <c r="AD14" s="44" t="str">
        <f t="shared" si="5"/>
        <v/>
      </c>
      <c r="AE14" s="44" t="str">
        <f t="shared" si="6"/>
        <v/>
      </c>
      <c r="AF14" s="45" t="str">
        <f t="shared" si="7"/>
        <v/>
      </c>
      <c r="AG14" s="29">
        <f t="shared" si="8"/>
        <v>0</v>
      </c>
      <c r="AH14" s="4">
        <f t="shared" si="9"/>
        <v>0</v>
      </c>
      <c r="AI14" s="4">
        <f t="shared" si="9"/>
        <v>0</v>
      </c>
      <c r="AJ14" s="4">
        <f t="shared" si="9"/>
        <v>0</v>
      </c>
      <c r="AK14" s="4">
        <f t="shared" si="9"/>
        <v>0</v>
      </c>
      <c r="AL14" s="4">
        <f t="shared" si="9"/>
        <v>0</v>
      </c>
      <c r="AM14" s="4">
        <f t="shared" si="9"/>
        <v>0</v>
      </c>
      <c r="AN14" s="4">
        <f t="shared" si="9"/>
        <v>0</v>
      </c>
      <c r="AO14" s="4">
        <f t="shared" si="9"/>
        <v>0</v>
      </c>
      <c r="AP14" s="4">
        <f t="shared" si="9"/>
        <v>0</v>
      </c>
      <c r="AQ14" s="4">
        <f t="shared" si="9"/>
        <v>0</v>
      </c>
      <c r="AR14" s="4">
        <f t="shared" si="9"/>
        <v>0</v>
      </c>
      <c r="AS14" s="4">
        <f t="shared" si="9"/>
        <v>0</v>
      </c>
      <c r="AT14" s="4">
        <f t="shared" si="9"/>
        <v>0</v>
      </c>
      <c r="AU14" s="4">
        <f t="shared" si="9"/>
        <v>0</v>
      </c>
      <c r="AV14" s="4">
        <f t="shared" si="9"/>
        <v>0</v>
      </c>
      <c r="AW14" s="4">
        <f t="shared" si="9"/>
        <v>0</v>
      </c>
      <c r="AX14" s="4">
        <f t="shared" si="10"/>
        <v>0</v>
      </c>
      <c r="AY14" s="4"/>
      <c r="AZ14" s="4">
        <f t="shared" si="11"/>
        <v>0</v>
      </c>
      <c r="BA14" s="4">
        <f t="shared" si="12"/>
        <v>0</v>
      </c>
      <c r="BB14" s="4">
        <f t="shared" si="12"/>
        <v>0</v>
      </c>
      <c r="BC14" s="4">
        <f t="shared" si="12"/>
        <v>0</v>
      </c>
      <c r="BD14" s="4">
        <f t="shared" si="12"/>
        <v>0</v>
      </c>
      <c r="BE14" s="4">
        <f t="shared" si="12"/>
        <v>0</v>
      </c>
      <c r="BF14" s="4">
        <f t="shared" si="12"/>
        <v>0</v>
      </c>
      <c r="BG14" s="4">
        <f t="shared" si="12"/>
        <v>0</v>
      </c>
      <c r="BH14" s="4">
        <f t="shared" si="12"/>
        <v>0</v>
      </c>
      <c r="BI14" s="4">
        <f t="shared" si="12"/>
        <v>0</v>
      </c>
      <c r="BJ14" s="4">
        <f t="shared" si="12"/>
        <v>0</v>
      </c>
      <c r="BK14" s="4">
        <f t="shared" si="12"/>
        <v>0</v>
      </c>
      <c r="BL14" s="4">
        <f t="shared" si="12"/>
        <v>0</v>
      </c>
      <c r="BM14" s="4">
        <f t="shared" si="12"/>
        <v>0</v>
      </c>
      <c r="BN14" s="4">
        <f t="shared" si="12"/>
        <v>0</v>
      </c>
      <c r="BO14" s="4">
        <f t="shared" si="12"/>
        <v>0</v>
      </c>
      <c r="BP14" s="4">
        <f t="shared" si="12"/>
        <v>0</v>
      </c>
      <c r="BQ14" s="4">
        <f t="shared" si="13"/>
        <v>0</v>
      </c>
      <c r="BR14" s="14"/>
      <c r="BS14" s="14"/>
    </row>
    <row r="15" spans="1:71" ht="24.95" customHeight="1" x14ac:dyDescent="0.2">
      <c r="A15" s="30">
        <v>13</v>
      </c>
      <c r="B15" s="31"/>
      <c r="C15" s="32" t="str">
        <f t="shared" si="14"/>
        <v/>
      </c>
      <c r="D15" s="39" t="str">
        <f t="shared" si="17"/>
        <v/>
      </c>
      <c r="E15" s="39" t="str">
        <f t="shared" si="18"/>
        <v/>
      </c>
      <c r="F15" s="39" t="str">
        <f t="shared" si="19"/>
        <v/>
      </c>
      <c r="G15" s="39" t="str">
        <f t="shared" si="20"/>
        <v/>
      </c>
      <c r="H15" s="39" t="str">
        <f t="shared" si="21"/>
        <v/>
      </c>
      <c r="I15" s="39" t="str">
        <f t="shared" si="22"/>
        <v/>
      </c>
      <c r="J15" s="39" t="str">
        <f t="shared" si="23"/>
        <v/>
      </c>
      <c r="K15" s="39" t="str">
        <f t="shared" si="24"/>
        <v/>
      </c>
      <c r="L15" s="39" t="str">
        <f t="shared" si="25"/>
        <v/>
      </c>
      <c r="M15" s="39" t="str">
        <f t="shared" si="26"/>
        <v/>
      </c>
      <c r="N15" s="39" t="str">
        <f t="shared" ref="N15:N20" si="27">IF(INDEX($A$1:$T$20,COLUMN(),ROW())="","",IF(INDEX($A$1:$T$20,COLUMN(),ROW())=1,0,IF(INDEX($A$1:$T$20,COLUMN(),ROW())=0,1,IF(INDEX($A$1:$T$20,COLUMN(),ROW())="+","-",IF(INDEX($A$1:$T$20,COLUMN(),ROW())="-","+","½")))))</f>
        <v/>
      </c>
      <c r="O15" s="33"/>
      <c r="P15" s="34"/>
      <c r="Q15" s="34"/>
      <c r="R15" s="34"/>
      <c r="S15" s="34"/>
      <c r="T15" s="34"/>
      <c r="U15" s="32">
        <f t="shared" si="0"/>
        <v>0</v>
      </c>
      <c r="V15" s="36">
        <f t="shared" si="15"/>
        <v>0</v>
      </c>
      <c r="W15" s="37">
        <f t="shared" si="1"/>
        <v>1</v>
      </c>
      <c r="X15" s="23">
        <f t="shared" si="16"/>
        <v>0</v>
      </c>
      <c r="Y15" s="32">
        <f>SMALL($W$3:$W$20,13)</f>
        <v>1</v>
      </c>
      <c r="Z15" s="43" t="str">
        <f>IF(H51=0,"",VLOOKUP(13,$F$39:$G$56,2,FALSE))</f>
        <v/>
      </c>
      <c r="AA15" s="39" t="str">
        <f t="shared" si="2"/>
        <v/>
      </c>
      <c r="AB15" s="40" t="str">
        <f t="shared" si="3"/>
        <v/>
      </c>
      <c r="AC15" s="44" t="str">
        <f t="shared" si="4"/>
        <v/>
      </c>
      <c r="AD15" s="44" t="str">
        <f t="shared" si="5"/>
        <v/>
      </c>
      <c r="AE15" s="44" t="str">
        <f t="shared" si="6"/>
        <v/>
      </c>
      <c r="AF15" s="45" t="str">
        <f t="shared" si="7"/>
        <v/>
      </c>
      <c r="AG15" s="29">
        <f t="shared" si="8"/>
        <v>0</v>
      </c>
      <c r="AH15" s="4">
        <f t="shared" si="9"/>
        <v>0</v>
      </c>
      <c r="AI15" s="4">
        <f t="shared" si="9"/>
        <v>0</v>
      </c>
      <c r="AJ15" s="4">
        <f t="shared" si="9"/>
        <v>0</v>
      </c>
      <c r="AK15" s="4">
        <f t="shared" si="9"/>
        <v>0</v>
      </c>
      <c r="AL15" s="4">
        <f t="shared" si="9"/>
        <v>0</v>
      </c>
      <c r="AM15" s="4">
        <f t="shared" si="9"/>
        <v>0</v>
      </c>
      <c r="AN15" s="4">
        <f t="shared" si="9"/>
        <v>0</v>
      </c>
      <c r="AO15" s="4">
        <f t="shared" si="9"/>
        <v>0</v>
      </c>
      <c r="AP15" s="4">
        <f t="shared" si="9"/>
        <v>0</v>
      </c>
      <c r="AQ15" s="4">
        <f t="shared" si="9"/>
        <v>0</v>
      </c>
      <c r="AR15" s="4">
        <f t="shared" si="9"/>
        <v>0</v>
      </c>
      <c r="AS15" s="4">
        <f t="shared" si="9"/>
        <v>0</v>
      </c>
      <c r="AT15" s="4">
        <f t="shared" si="9"/>
        <v>0</v>
      </c>
      <c r="AU15" s="4">
        <f t="shared" si="9"/>
        <v>0</v>
      </c>
      <c r="AV15" s="4">
        <f t="shared" si="9"/>
        <v>0</v>
      </c>
      <c r="AW15" s="4">
        <f t="shared" si="9"/>
        <v>0</v>
      </c>
      <c r="AX15" s="4">
        <f t="shared" si="10"/>
        <v>0</v>
      </c>
      <c r="AY15" s="4"/>
      <c r="AZ15" s="4">
        <f t="shared" si="11"/>
        <v>0</v>
      </c>
      <c r="BA15" s="4">
        <f t="shared" si="12"/>
        <v>0</v>
      </c>
      <c r="BB15" s="4">
        <f t="shared" si="12"/>
        <v>0</v>
      </c>
      <c r="BC15" s="4">
        <f t="shared" si="12"/>
        <v>0</v>
      </c>
      <c r="BD15" s="4">
        <f t="shared" si="12"/>
        <v>0</v>
      </c>
      <c r="BE15" s="4">
        <f t="shared" si="12"/>
        <v>0</v>
      </c>
      <c r="BF15" s="4">
        <f t="shared" si="12"/>
        <v>0</v>
      </c>
      <c r="BG15" s="4">
        <f t="shared" si="12"/>
        <v>0</v>
      </c>
      <c r="BH15" s="4">
        <f t="shared" si="12"/>
        <v>0</v>
      </c>
      <c r="BI15" s="4">
        <f t="shared" si="12"/>
        <v>0</v>
      </c>
      <c r="BJ15" s="4">
        <f t="shared" si="12"/>
        <v>0</v>
      </c>
      <c r="BK15" s="4">
        <f t="shared" si="12"/>
        <v>0</v>
      </c>
      <c r="BL15" s="4">
        <f t="shared" si="12"/>
        <v>0</v>
      </c>
      <c r="BM15" s="4">
        <f t="shared" si="12"/>
        <v>0</v>
      </c>
      <c r="BN15" s="4">
        <f t="shared" si="12"/>
        <v>0</v>
      </c>
      <c r="BO15" s="4">
        <f t="shared" si="12"/>
        <v>0</v>
      </c>
      <c r="BP15" s="4">
        <f t="shared" si="12"/>
        <v>0</v>
      </c>
      <c r="BQ15" s="4">
        <f t="shared" si="13"/>
        <v>0</v>
      </c>
      <c r="BR15" s="14"/>
      <c r="BS15" s="14"/>
    </row>
    <row r="16" spans="1:71" ht="24.95" customHeight="1" x14ac:dyDescent="0.2">
      <c r="A16" s="30">
        <v>14</v>
      </c>
      <c r="B16" s="31"/>
      <c r="C16" s="32" t="str">
        <f t="shared" si="14"/>
        <v/>
      </c>
      <c r="D16" s="39" t="str">
        <f t="shared" si="17"/>
        <v/>
      </c>
      <c r="E16" s="39" t="str">
        <f t="shared" si="18"/>
        <v/>
      </c>
      <c r="F16" s="39" t="str">
        <f t="shared" si="19"/>
        <v/>
      </c>
      <c r="G16" s="39" t="str">
        <f t="shared" si="20"/>
        <v/>
      </c>
      <c r="H16" s="39" t="str">
        <f t="shared" si="21"/>
        <v/>
      </c>
      <c r="I16" s="39" t="str">
        <f t="shared" si="22"/>
        <v/>
      </c>
      <c r="J16" s="39" t="str">
        <f t="shared" si="23"/>
        <v/>
      </c>
      <c r="K16" s="39" t="str">
        <f t="shared" si="24"/>
        <v/>
      </c>
      <c r="L16" s="39" t="str">
        <f t="shared" si="25"/>
        <v/>
      </c>
      <c r="M16" s="39" t="str">
        <f t="shared" si="26"/>
        <v/>
      </c>
      <c r="N16" s="39" t="str">
        <f t="shared" si="27"/>
        <v/>
      </c>
      <c r="O16" s="39" t="str">
        <f>IF(INDEX($A$1:$T$20,COLUMN(),ROW())="","",IF(INDEX($A$1:$T$20,COLUMN(),ROW())=1,0,IF(INDEX($A$1:$T$20,COLUMN(),ROW())=0,1,IF(INDEX($A$1:$T$20,COLUMN(),ROW())="+","-",IF(INDEX($A$1:$T$20,COLUMN(),ROW())="-","+","½")))))</f>
        <v/>
      </c>
      <c r="P16" s="33"/>
      <c r="Q16" s="34"/>
      <c r="R16" s="34"/>
      <c r="S16" s="34"/>
      <c r="T16" s="34"/>
      <c r="U16" s="32">
        <f t="shared" si="0"/>
        <v>0</v>
      </c>
      <c r="V16" s="36">
        <f t="shared" si="15"/>
        <v>0</v>
      </c>
      <c r="W16" s="37">
        <f t="shared" si="1"/>
        <v>1</v>
      </c>
      <c r="X16" s="23">
        <f t="shared" si="16"/>
        <v>0</v>
      </c>
      <c r="Y16" s="32">
        <f>SMALL($W$3:$W$20,14)</f>
        <v>1</v>
      </c>
      <c r="Z16" s="43" t="str">
        <f>IF(H52=0,"",VLOOKUP(14,$F$39:$G$56,2,FALSE))</f>
        <v/>
      </c>
      <c r="AA16" s="39" t="str">
        <f t="shared" si="2"/>
        <v/>
      </c>
      <c r="AB16" s="40" t="str">
        <f t="shared" si="3"/>
        <v/>
      </c>
      <c r="AC16" s="44" t="str">
        <f t="shared" si="4"/>
        <v/>
      </c>
      <c r="AD16" s="44" t="str">
        <f t="shared" si="5"/>
        <v/>
      </c>
      <c r="AE16" s="44" t="str">
        <f t="shared" si="6"/>
        <v/>
      </c>
      <c r="AF16" s="45" t="str">
        <f t="shared" si="7"/>
        <v/>
      </c>
      <c r="AG16" s="29">
        <f t="shared" si="8"/>
        <v>0</v>
      </c>
      <c r="AH16" s="4">
        <f t="shared" si="9"/>
        <v>0</v>
      </c>
      <c r="AI16" s="4">
        <f t="shared" si="9"/>
        <v>0</v>
      </c>
      <c r="AJ16" s="4">
        <f t="shared" si="9"/>
        <v>0</v>
      </c>
      <c r="AK16" s="4">
        <f t="shared" si="9"/>
        <v>0</v>
      </c>
      <c r="AL16" s="4">
        <f t="shared" si="9"/>
        <v>0</v>
      </c>
      <c r="AM16" s="4">
        <f t="shared" si="9"/>
        <v>0</v>
      </c>
      <c r="AN16" s="4">
        <f t="shared" si="9"/>
        <v>0</v>
      </c>
      <c r="AO16" s="4">
        <f t="shared" si="9"/>
        <v>0</v>
      </c>
      <c r="AP16" s="4">
        <f t="shared" si="9"/>
        <v>0</v>
      </c>
      <c r="AQ16" s="4">
        <f t="shared" si="9"/>
        <v>0</v>
      </c>
      <c r="AR16" s="4">
        <f t="shared" si="9"/>
        <v>0</v>
      </c>
      <c r="AS16" s="4">
        <f t="shared" si="9"/>
        <v>0</v>
      </c>
      <c r="AT16" s="4">
        <f t="shared" si="9"/>
        <v>0</v>
      </c>
      <c r="AU16" s="4">
        <f t="shared" si="9"/>
        <v>0</v>
      </c>
      <c r="AV16" s="4">
        <f t="shared" si="9"/>
        <v>0</v>
      </c>
      <c r="AW16" s="4">
        <f t="shared" si="9"/>
        <v>0</v>
      </c>
      <c r="AX16" s="4">
        <f t="shared" si="10"/>
        <v>0</v>
      </c>
      <c r="AY16" s="4"/>
      <c r="AZ16" s="4">
        <f t="shared" si="11"/>
        <v>0</v>
      </c>
      <c r="BA16" s="4">
        <f t="shared" si="12"/>
        <v>0</v>
      </c>
      <c r="BB16" s="4">
        <f t="shared" si="12"/>
        <v>0</v>
      </c>
      <c r="BC16" s="4">
        <f t="shared" si="12"/>
        <v>0</v>
      </c>
      <c r="BD16" s="4">
        <f t="shared" si="12"/>
        <v>0</v>
      </c>
      <c r="BE16" s="4">
        <f t="shared" si="12"/>
        <v>0</v>
      </c>
      <c r="BF16" s="4">
        <f t="shared" si="12"/>
        <v>0</v>
      </c>
      <c r="BG16" s="4">
        <f t="shared" si="12"/>
        <v>0</v>
      </c>
      <c r="BH16" s="4">
        <f t="shared" si="12"/>
        <v>0</v>
      </c>
      <c r="BI16" s="4">
        <f t="shared" si="12"/>
        <v>0</v>
      </c>
      <c r="BJ16" s="4">
        <f t="shared" si="12"/>
        <v>0</v>
      </c>
      <c r="BK16" s="4">
        <f t="shared" si="12"/>
        <v>0</v>
      </c>
      <c r="BL16" s="4">
        <f t="shared" si="12"/>
        <v>0</v>
      </c>
      <c r="BM16" s="4">
        <f t="shared" si="12"/>
        <v>0</v>
      </c>
      <c r="BN16" s="4">
        <f t="shared" si="12"/>
        <v>0</v>
      </c>
      <c r="BO16" s="4">
        <f t="shared" si="12"/>
        <v>0</v>
      </c>
      <c r="BP16" s="4">
        <f t="shared" si="12"/>
        <v>0</v>
      </c>
      <c r="BQ16" s="4">
        <f t="shared" si="13"/>
        <v>0</v>
      </c>
      <c r="BR16" s="14"/>
      <c r="BS16" s="14"/>
    </row>
    <row r="17" spans="1:71" ht="24.95" customHeight="1" x14ac:dyDescent="0.2">
      <c r="A17" s="30">
        <v>15</v>
      </c>
      <c r="B17" s="31"/>
      <c r="C17" s="32" t="str">
        <f t="shared" si="14"/>
        <v/>
      </c>
      <c r="D17" s="39" t="str">
        <f t="shared" si="17"/>
        <v/>
      </c>
      <c r="E17" s="39" t="str">
        <f t="shared" si="18"/>
        <v/>
      </c>
      <c r="F17" s="39" t="str">
        <f t="shared" si="19"/>
        <v/>
      </c>
      <c r="G17" s="39" t="str">
        <f t="shared" si="20"/>
        <v/>
      </c>
      <c r="H17" s="39" t="str">
        <f t="shared" si="21"/>
        <v/>
      </c>
      <c r="I17" s="39" t="str">
        <f t="shared" si="22"/>
        <v/>
      </c>
      <c r="J17" s="39" t="str">
        <f t="shared" si="23"/>
        <v/>
      </c>
      <c r="K17" s="39" t="str">
        <f t="shared" si="24"/>
        <v/>
      </c>
      <c r="L17" s="39" t="str">
        <f t="shared" si="25"/>
        <v/>
      </c>
      <c r="M17" s="39" t="str">
        <f t="shared" si="26"/>
        <v/>
      </c>
      <c r="N17" s="39" t="str">
        <f t="shared" si="27"/>
        <v/>
      </c>
      <c r="O17" s="39" t="str">
        <f>IF(INDEX($A$1:$T$20,COLUMN(),ROW())="","",IF(INDEX($A$1:$T$20,COLUMN(),ROW())=1,0,IF(INDEX($A$1:$T$20,COLUMN(),ROW())=0,1,IF(INDEX($A$1:$T$20,COLUMN(),ROW())="+","-",IF(INDEX($A$1:$T$20,COLUMN(),ROW())="-","+","½")))))</f>
        <v/>
      </c>
      <c r="P17" s="39" t="str">
        <f>IF(INDEX($A$1:$T$20,COLUMN(),ROW())="","",IF(INDEX($A$1:$T$20,COLUMN(),ROW())=1,0,IF(INDEX($A$1:$T$20,COLUMN(),ROW())=0,1,IF(INDEX($A$1:$T$20,COLUMN(),ROW())="+","-",IF(INDEX($A$1:$T$20,COLUMN(),ROW())="-","+","½")))))</f>
        <v/>
      </c>
      <c r="Q17" s="33"/>
      <c r="R17" s="34"/>
      <c r="S17" s="34"/>
      <c r="T17" s="34"/>
      <c r="U17" s="32">
        <f t="shared" si="0"/>
        <v>0</v>
      </c>
      <c r="V17" s="36">
        <f t="shared" si="15"/>
        <v>0</v>
      </c>
      <c r="W17" s="37">
        <f t="shared" si="1"/>
        <v>1</v>
      </c>
      <c r="X17" s="23">
        <f t="shared" si="16"/>
        <v>0</v>
      </c>
      <c r="Y17" s="32">
        <f>SMALL($W$3:$W$20,15)</f>
        <v>1</v>
      </c>
      <c r="Z17" s="43" t="str">
        <f>IF(H53=0,"",VLOOKUP(15,$F$39:$G$56,2,FALSE))</f>
        <v/>
      </c>
      <c r="AA17" s="39" t="str">
        <f t="shared" si="2"/>
        <v/>
      </c>
      <c r="AB17" s="40" t="str">
        <f t="shared" si="3"/>
        <v/>
      </c>
      <c r="AC17" s="44" t="str">
        <f t="shared" si="4"/>
        <v/>
      </c>
      <c r="AD17" s="44" t="str">
        <f t="shared" si="5"/>
        <v/>
      </c>
      <c r="AE17" s="44" t="str">
        <f t="shared" si="6"/>
        <v/>
      </c>
      <c r="AF17" s="45" t="str">
        <f t="shared" si="7"/>
        <v/>
      </c>
      <c r="AG17" s="29">
        <f t="shared" si="8"/>
        <v>0</v>
      </c>
      <c r="AH17" s="4">
        <f t="shared" si="9"/>
        <v>0</v>
      </c>
      <c r="AI17" s="4">
        <f t="shared" si="9"/>
        <v>0</v>
      </c>
      <c r="AJ17" s="4">
        <f t="shared" si="9"/>
        <v>0</v>
      </c>
      <c r="AK17" s="4">
        <f t="shared" si="9"/>
        <v>0</v>
      </c>
      <c r="AL17" s="4">
        <f t="shared" si="9"/>
        <v>0</v>
      </c>
      <c r="AM17" s="4">
        <f t="shared" si="9"/>
        <v>0</v>
      </c>
      <c r="AN17" s="4">
        <f t="shared" si="9"/>
        <v>0</v>
      </c>
      <c r="AO17" s="4">
        <f t="shared" si="9"/>
        <v>0</v>
      </c>
      <c r="AP17" s="4">
        <f t="shared" si="9"/>
        <v>0</v>
      </c>
      <c r="AQ17" s="4">
        <f t="shared" si="9"/>
        <v>0</v>
      </c>
      <c r="AR17" s="4">
        <f t="shared" si="9"/>
        <v>0</v>
      </c>
      <c r="AS17" s="4">
        <f t="shared" si="9"/>
        <v>0</v>
      </c>
      <c r="AT17" s="4">
        <f t="shared" si="9"/>
        <v>0</v>
      </c>
      <c r="AU17" s="4">
        <f t="shared" si="9"/>
        <v>0</v>
      </c>
      <c r="AV17" s="4">
        <f t="shared" si="9"/>
        <v>0</v>
      </c>
      <c r="AW17" s="4">
        <f t="shared" si="9"/>
        <v>0</v>
      </c>
      <c r="AX17" s="4">
        <f t="shared" si="10"/>
        <v>0</v>
      </c>
      <c r="AY17" s="4"/>
      <c r="AZ17" s="4">
        <f t="shared" si="11"/>
        <v>0</v>
      </c>
      <c r="BA17" s="4">
        <f t="shared" si="12"/>
        <v>0</v>
      </c>
      <c r="BB17" s="4">
        <f t="shared" si="12"/>
        <v>0</v>
      </c>
      <c r="BC17" s="4">
        <f t="shared" si="12"/>
        <v>0</v>
      </c>
      <c r="BD17" s="4">
        <f t="shared" si="12"/>
        <v>0</v>
      </c>
      <c r="BE17" s="4">
        <f t="shared" si="12"/>
        <v>0</v>
      </c>
      <c r="BF17" s="4">
        <f t="shared" si="12"/>
        <v>0</v>
      </c>
      <c r="BG17" s="4">
        <f t="shared" si="12"/>
        <v>0</v>
      </c>
      <c r="BH17" s="4">
        <f t="shared" si="12"/>
        <v>0</v>
      </c>
      <c r="BI17" s="4">
        <f t="shared" si="12"/>
        <v>0</v>
      </c>
      <c r="BJ17" s="4">
        <f t="shared" si="12"/>
        <v>0</v>
      </c>
      <c r="BK17" s="4">
        <f t="shared" si="12"/>
        <v>0</v>
      </c>
      <c r="BL17" s="4">
        <f t="shared" si="12"/>
        <v>0</v>
      </c>
      <c r="BM17" s="4">
        <f t="shared" si="12"/>
        <v>0</v>
      </c>
      <c r="BN17" s="4">
        <f t="shared" si="12"/>
        <v>0</v>
      </c>
      <c r="BO17" s="4">
        <f t="shared" si="12"/>
        <v>0</v>
      </c>
      <c r="BP17" s="4">
        <f t="shared" si="12"/>
        <v>0</v>
      </c>
      <c r="BQ17" s="4">
        <f t="shared" si="13"/>
        <v>0</v>
      </c>
      <c r="BR17" s="14"/>
      <c r="BS17" s="14"/>
    </row>
    <row r="18" spans="1:71" ht="24.95" customHeight="1" x14ac:dyDescent="0.2">
      <c r="A18" s="30">
        <v>16</v>
      </c>
      <c r="B18" s="31"/>
      <c r="C18" s="32" t="str">
        <f t="shared" si="14"/>
        <v/>
      </c>
      <c r="D18" s="39" t="str">
        <f t="shared" si="17"/>
        <v/>
      </c>
      <c r="E18" s="39" t="str">
        <f t="shared" si="18"/>
        <v/>
      </c>
      <c r="F18" s="39" t="str">
        <f t="shared" si="19"/>
        <v/>
      </c>
      <c r="G18" s="39" t="str">
        <f t="shared" si="20"/>
        <v/>
      </c>
      <c r="H18" s="39" t="str">
        <f t="shared" si="21"/>
        <v/>
      </c>
      <c r="I18" s="39" t="str">
        <f t="shared" si="22"/>
        <v/>
      </c>
      <c r="J18" s="39" t="str">
        <f t="shared" si="23"/>
        <v/>
      </c>
      <c r="K18" s="39" t="str">
        <f t="shared" si="24"/>
        <v/>
      </c>
      <c r="L18" s="39" t="str">
        <f t="shared" si="25"/>
        <v/>
      </c>
      <c r="M18" s="39" t="str">
        <f t="shared" si="26"/>
        <v/>
      </c>
      <c r="N18" s="39" t="str">
        <f t="shared" si="27"/>
        <v/>
      </c>
      <c r="O18" s="39" t="str">
        <f>IF(INDEX($A$1:$T$20,COLUMN(),ROW())="","",IF(INDEX($A$1:$T$20,COLUMN(),ROW())=1,0,IF(INDEX($A$1:$T$20,COLUMN(),ROW())=0,1,IF(INDEX($A$1:$T$20,COLUMN(),ROW())="+","-",IF(INDEX($A$1:$T$20,COLUMN(),ROW())="-","+","½")))))</f>
        <v/>
      </c>
      <c r="P18" s="39" t="str">
        <f>IF(INDEX($A$1:$T$20,COLUMN(),ROW())="","",IF(INDEX($A$1:$T$20,COLUMN(),ROW())=1,0,IF(INDEX($A$1:$T$20,COLUMN(),ROW())=0,1,IF(INDEX($A$1:$T$20,COLUMN(),ROW())="+","-",IF(INDEX($A$1:$T$20,COLUMN(),ROW())="-","+","½")))))</f>
        <v/>
      </c>
      <c r="Q18" s="39" t="str">
        <f>IF(INDEX($A$1:$T$20,COLUMN(),ROW())="","",IF(INDEX($A$1:$T$20,COLUMN(),ROW())=1,0,IF(INDEX($A$1:$T$20,COLUMN(),ROW())=0,1,IF(INDEX($A$1:$T$20,COLUMN(),ROW())="+","-",IF(INDEX($A$1:$T$20,COLUMN(),ROW())="-","+","½")))))</f>
        <v/>
      </c>
      <c r="R18" s="33"/>
      <c r="S18" s="34"/>
      <c r="T18" s="34"/>
      <c r="U18" s="32">
        <f t="shared" si="0"/>
        <v>0</v>
      </c>
      <c r="V18" s="36">
        <f t="shared" si="15"/>
        <v>0</v>
      </c>
      <c r="W18" s="37">
        <f t="shared" si="1"/>
        <v>1</v>
      </c>
      <c r="X18" s="23">
        <f t="shared" si="16"/>
        <v>0</v>
      </c>
      <c r="Y18" s="32">
        <f>SMALL($W$3:$W$20,16)</f>
        <v>1</v>
      </c>
      <c r="Z18" s="43" t="str">
        <f>IF(H54=0,"",VLOOKUP(16,$F$39:$G$56,2,FALSE))</f>
        <v/>
      </c>
      <c r="AA18" s="39" t="str">
        <f t="shared" si="2"/>
        <v/>
      </c>
      <c r="AB18" s="40" t="str">
        <f t="shared" si="3"/>
        <v/>
      </c>
      <c r="AC18" s="44" t="str">
        <f t="shared" si="4"/>
        <v/>
      </c>
      <c r="AD18" s="44" t="str">
        <f t="shared" si="5"/>
        <v/>
      </c>
      <c r="AE18" s="44" t="str">
        <f t="shared" si="6"/>
        <v/>
      </c>
      <c r="AF18" s="45" t="str">
        <f t="shared" si="7"/>
        <v/>
      </c>
      <c r="AG18" s="29">
        <f t="shared" si="8"/>
        <v>0</v>
      </c>
      <c r="AH18" s="4">
        <f t="shared" si="9"/>
        <v>0</v>
      </c>
      <c r="AI18" s="4">
        <f t="shared" si="9"/>
        <v>0</v>
      </c>
      <c r="AJ18" s="4">
        <f t="shared" si="9"/>
        <v>0</v>
      </c>
      <c r="AK18" s="4">
        <f t="shared" si="9"/>
        <v>0</v>
      </c>
      <c r="AL18" s="4">
        <f t="shared" si="9"/>
        <v>0</v>
      </c>
      <c r="AM18" s="4">
        <f t="shared" si="9"/>
        <v>0</v>
      </c>
      <c r="AN18" s="4">
        <f t="shared" si="9"/>
        <v>0</v>
      </c>
      <c r="AO18" s="4">
        <f t="shared" si="9"/>
        <v>0</v>
      </c>
      <c r="AP18" s="4">
        <f t="shared" si="9"/>
        <v>0</v>
      </c>
      <c r="AQ18" s="4">
        <f t="shared" si="9"/>
        <v>0</v>
      </c>
      <c r="AR18" s="4">
        <f t="shared" si="9"/>
        <v>0</v>
      </c>
      <c r="AS18" s="4">
        <f t="shared" si="9"/>
        <v>0</v>
      </c>
      <c r="AT18" s="4">
        <f t="shared" si="9"/>
        <v>0</v>
      </c>
      <c r="AU18" s="4">
        <f t="shared" si="9"/>
        <v>0</v>
      </c>
      <c r="AV18" s="4">
        <f t="shared" si="9"/>
        <v>0</v>
      </c>
      <c r="AW18" s="4">
        <f>IF(S18=1,1,IF(S18="+",1,IF(S18=0,0,IF(S18="-",0,IF(S18="",0,0.5)))))</f>
        <v>0</v>
      </c>
      <c r="AX18" s="4">
        <f t="shared" si="10"/>
        <v>0</v>
      </c>
      <c r="AY18" s="4"/>
      <c r="AZ18" s="4">
        <f t="shared" si="11"/>
        <v>0</v>
      </c>
      <c r="BA18" s="4">
        <f t="shared" si="12"/>
        <v>0</v>
      </c>
      <c r="BB18" s="4">
        <f t="shared" si="12"/>
        <v>0</v>
      </c>
      <c r="BC18" s="4">
        <f t="shared" si="12"/>
        <v>0</v>
      </c>
      <c r="BD18" s="4">
        <f t="shared" si="12"/>
        <v>0</v>
      </c>
      <c r="BE18" s="4">
        <f t="shared" si="12"/>
        <v>0</v>
      </c>
      <c r="BF18" s="4">
        <f t="shared" si="12"/>
        <v>0</v>
      </c>
      <c r="BG18" s="4">
        <f t="shared" si="12"/>
        <v>0</v>
      </c>
      <c r="BH18" s="4">
        <f t="shared" si="12"/>
        <v>0</v>
      </c>
      <c r="BI18" s="4">
        <f t="shared" si="12"/>
        <v>0</v>
      </c>
      <c r="BJ18" s="4">
        <f t="shared" si="12"/>
        <v>0</v>
      </c>
      <c r="BK18" s="4">
        <f t="shared" si="12"/>
        <v>0</v>
      </c>
      <c r="BL18" s="4">
        <f t="shared" si="12"/>
        <v>0</v>
      </c>
      <c r="BM18" s="4">
        <f t="shared" si="12"/>
        <v>0</v>
      </c>
      <c r="BN18" s="4">
        <f t="shared" si="12"/>
        <v>0</v>
      </c>
      <c r="BO18" s="4">
        <f t="shared" si="12"/>
        <v>0</v>
      </c>
      <c r="BP18" s="4">
        <f>IF(S18="",0,1)</f>
        <v>0</v>
      </c>
      <c r="BQ18" s="4">
        <f t="shared" si="13"/>
        <v>0</v>
      </c>
      <c r="BR18" s="14"/>
      <c r="BS18" s="14"/>
    </row>
    <row r="19" spans="1:71" ht="24.95" customHeight="1" x14ac:dyDescent="0.2">
      <c r="A19" s="30">
        <v>17</v>
      </c>
      <c r="B19" s="31"/>
      <c r="C19" s="32" t="str">
        <f t="shared" si="14"/>
        <v/>
      </c>
      <c r="D19" s="39" t="str">
        <f t="shared" si="17"/>
        <v/>
      </c>
      <c r="E19" s="39" t="str">
        <f t="shared" si="18"/>
        <v/>
      </c>
      <c r="F19" s="39" t="str">
        <f t="shared" si="19"/>
        <v/>
      </c>
      <c r="G19" s="39" t="str">
        <f t="shared" si="20"/>
        <v/>
      </c>
      <c r="H19" s="39" t="str">
        <f t="shared" si="21"/>
        <v/>
      </c>
      <c r="I19" s="39" t="str">
        <f t="shared" si="22"/>
        <v/>
      </c>
      <c r="J19" s="39" t="str">
        <f t="shared" si="23"/>
        <v/>
      </c>
      <c r="K19" s="39" t="str">
        <f t="shared" si="24"/>
        <v/>
      </c>
      <c r="L19" s="39" t="str">
        <f t="shared" si="25"/>
        <v/>
      </c>
      <c r="M19" s="39" t="str">
        <f t="shared" si="26"/>
        <v/>
      </c>
      <c r="N19" s="39" t="str">
        <f t="shared" si="27"/>
        <v/>
      </c>
      <c r="O19" s="39" t="str">
        <f>IF(INDEX($A$1:$T$20,COLUMN(),ROW())="","",IF(INDEX($A$1:$T$20,COLUMN(),ROW())=1,0,IF(INDEX($A$1:$T$20,COLUMN(),ROW())=0,1,IF(INDEX($A$1:$T$20,COLUMN(),ROW())="+","-",IF(INDEX($A$1:$T$20,COLUMN(),ROW())="-","+","½")))))</f>
        <v/>
      </c>
      <c r="P19" s="39" t="str">
        <f>IF(INDEX($A$1:$T$20,COLUMN(),ROW())="","",IF(INDEX($A$1:$T$20,COLUMN(),ROW())=1,0,IF(INDEX($A$1:$T$20,COLUMN(),ROW())=0,1,IF(INDEX($A$1:$T$20,COLUMN(),ROW())="+","-",IF(INDEX($A$1:$T$20,COLUMN(),ROW())="-","+","½")))))</f>
        <v/>
      </c>
      <c r="Q19" s="39" t="str">
        <f>IF(INDEX($A$1:$T$20,COLUMN(),ROW())="","",IF(INDEX($A$1:$T$20,COLUMN(),ROW())=1,0,IF(INDEX($A$1:$T$20,COLUMN(),ROW())=0,1,IF(INDEX($A$1:$T$20,COLUMN(),ROW())="+","-",IF(INDEX($A$1:$T$20,COLUMN(),ROW())="-","+","½")))))</f>
        <v/>
      </c>
      <c r="R19" s="39" t="str">
        <f>IF(INDEX($A$1:$T$20,COLUMN(),ROW())="","",IF(INDEX($A$1:$T$20,COLUMN(),ROW())=1,0,IF(INDEX($A$1:$T$20,COLUMN(),ROW())=0,1,IF(INDEX($A$1:$T$20,COLUMN(),ROW())="+","-",IF(INDEX($A$1:$T$20,COLUMN(),ROW())="-","+","½")))))</f>
        <v/>
      </c>
      <c r="S19" s="33"/>
      <c r="T19" s="34"/>
      <c r="U19" s="32">
        <f t="shared" si="0"/>
        <v>0</v>
      </c>
      <c r="V19" s="36">
        <f t="shared" si="15"/>
        <v>0</v>
      </c>
      <c r="W19" s="37">
        <f t="shared" si="1"/>
        <v>1</v>
      </c>
      <c r="X19" s="23">
        <f t="shared" si="16"/>
        <v>0</v>
      </c>
      <c r="Y19" s="32">
        <f>SMALL($W$3:$W$20,17)</f>
        <v>1</v>
      </c>
      <c r="Z19" s="43" t="str">
        <f>IF(H55=0,"",VLOOKUP(17,$F$39:$G$56,2,FALSE))</f>
        <v/>
      </c>
      <c r="AA19" s="39" t="str">
        <f t="shared" si="2"/>
        <v/>
      </c>
      <c r="AB19" s="40" t="str">
        <f t="shared" si="3"/>
        <v/>
      </c>
      <c r="AC19" s="44" t="str">
        <f t="shared" si="4"/>
        <v/>
      </c>
      <c r="AD19" s="44" t="str">
        <f t="shared" si="5"/>
        <v/>
      </c>
      <c r="AE19" s="44" t="str">
        <f t="shared" si="6"/>
        <v/>
      </c>
      <c r="AF19" s="45" t="str">
        <f t="shared" si="7"/>
        <v/>
      </c>
      <c r="AG19" s="29">
        <f t="shared" si="8"/>
        <v>0</v>
      </c>
      <c r="AH19" s="4">
        <f t="shared" ref="AH19:AV20" si="28">IF(D19=1,1,IF(D19="+",1,IF(D19=0,0,IF(D19="-",0,IF(D19="",0,0.5)))))</f>
        <v>0</v>
      </c>
      <c r="AI19" s="4">
        <f t="shared" si="28"/>
        <v>0</v>
      </c>
      <c r="AJ19" s="4">
        <f t="shared" si="28"/>
        <v>0</v>
      </c>
      <c r="AK19" s="4">
        <f t="shared" si="28"/>
        <v>0</v>
      </c>
      <c r="AL19" s="4">
        <f t="shared" si="28"/>
        <v>0</v>
      </c>
      <c r="AM19" s="4">
        <f t="shared" si="28"/>
        <v>0</v>
      </c>
      <c r="AN19" s="4">
        <f t="shared" si="28"/>
        <v>0</v>
      </c>
      <c r="AO19" s="4">
        <f t="shared" si="28"/>
        <v>0</v>
      </c>
      <c r="AP19" s="4">
        <f t="shared" si="28"/>
        <v>0</v>
      </c>
      <c r="AQ19" s="4">
        <f t="shared" si="28"/>
        <v>0</v>
      </c>
      <c r="AR19" s="4">
        <f t="shared" si="28"/>
        <v>0</v>
      </c>
      <c r="AS19" s="4">
        <f t="shared" si="28"/>
        <v>0</v>
      </c>
      <c r="AT19" s="4">
        <f t="shared" si="28"/>
        <v>0</v>
      </c>
      <c r="AU19" s="4">
        <f t="shared" si="28"/>
        <v>0</v>
      </c>
      <c r="AV19" s="4">
        <f t="shared" si="28"/>
        <v>0</v>
      </c>
      <c r="AW19" s="4">
        <f>IF(S19=1,1,IF(S19="+",1,IF(S19=0,0,IF(S19="-",0,IF(S19="",0,0.5)))))</f>
        <v>0</v>
      </c>
      <c r="AX19" s="4">
        <f t="shared" si="10"/>
        <v>0</v>
      </c>
      <c r="AY19" s="4"/>
      <c r="AZ19" s="4">
        <f t="shared" si="11"/>
        <v>0</v>
      </c>
      <c r="BA19" s="4">
        <f t="shared" ref="BA19:BO20" si="29">IF(D19="",0,1)</f>
        <v>0</v>
      </c>
      <c r="BB19" s="4">
        <f t="shared" si="29"/>
        <v>0</v>
      </c>
      <c r="BC19" s="4">
        <f t="shared" si="29"/>
        <v>0</v>
      </c>
      <c r="BD19" s="4">
        <f t="shared" si="29"/>
        <v>0</v>
      </c>
      <c r="BE19" s="4">
        <f t="shared" si="29"/>
        <v>0</v>
      </c>
      <c r="BF19" s="4">
        <f t="shared" si="29"/>
        <v>0</v>
      </c>
      <c r="BG19" s="4">
        <f t="shared" si="29"/>
        <v>0</v>
      </c>
      <c r="BH19" s="4">
        <f t="shared" si="29"/>
        <v>0</v>
      </c>
      <c r="BI19" s="4">
        <f t="shared" si="29"/>
        <v>0</v>
      </c>
      <c r="BJ19" s="4">
        <f t="shared" si="29"/>
        <v>0</v>
      </c>
      <c r="BK19" s="4">
        <f t="shared" si="29"/>
        <v>0</v>
      </c>
      <c r="BL19" s="4">
        <f t="shared" si="29"/>
        <v>0</v>
      </c>
      <c r="BM19" s="4">
        <f t="shared" si="29"/>
        <v>0</v>
      </c>
      <c r="BN19" s="4">
        <f t="shared" si="29"/>
        <v>0</v>
      </c>
      <c r="BO19" s="4">
        <f t="shared" si="29"/>
        <v>0</v>
      </c>
      <c r="BP19" s="4">
        <f>IF(S19="",0,1)</f>
        <v>0</v>
      </c>
      <c r="BQ19" s="4">
        <f t="shared" si="13"/>
        <v>0</v>
      </c>
      <c r="BR19" s="14"/>
      <c r="BS19" s="14"/>
    </row>
    <row r="20" spans="1:71" ht="24.95" customHeight="1" x14ac:dyDescent="0.2">
      <c r="A20" s="50">
        <v>18</v>
      </c>
      <c r="B20" s="51"/>
      <c r="C20" s="52" t="str">
        <f t="shared" si="14"/>
        <v/>
      </c>
      <c r="D20" s="53" t="str">
        <f t="shared" si="17"/>
        <v/>
      </c>
      <c r="E20" s="53" t="str">
        <f t="shared" si="18"/>
        <v/>
      </c>
      <c r="F20" s="53" t="str">
        <f t="shared" si="19"/>
        <v/>
      </c>
      <c r="G20" s="53" t="str">
        <f t="shared" si="20"/>
        <v/>
      </c>
      <c r="H20" s="53" t="str">
        <f t="shared" si="21"/>
        <v/>
      </c>
      <c r="I20" s="53" t="str">
        <f t="shared" si="22"/>
        <v/>
      </c>
      <c r="J20" s="53" t="str">
        <f t="shared" si="23"/>
        <v/>
      </c>
      <c r="K20" s="53" t="str">
        <f t="shared" si="24"/>
        <v/>
      </c>
      <c r="L20" s="53" t="str">
        <f t="shared" si="25"/>
        <v/>
      </c>
      <c r="M20" s="53" t="str">
        <f t="shared" si="26"/>
        <v/>
      </c>
      <c r="N20" s="53" t="str">
        <f t="shared" si="27"/>
        <v/>
      </c>
      <c r="O20" s="53" t="str">
        <f>IF(INDEX($A$1:$T$20,COLUMN(),ROW())="","",IF(INDEX($A$1:$T$20,COLUMN(),ROW())=1,0,IF(INDEX($A$1:$T$20,COLUMN(),ROW())=0,1,IF(INDEX($A$1:$T$20,COLUMN(),ROW())="+","-",IF(INDEX($A$1:$T$20,COLUMN(),ROW())="-","+","½")))))</f>
        <v/>
      </c>
      <c r="P20" s="53" t="str">
        <f>IF(INDEX($A$1:$T$20,COLUMN(),ROW())="","",IF(INDEX($A$1:$T$20,COLUMN(),ROW())=1,0,IF(INDEX($A$1:$T$20,COLUMN(),ROW())=0,1,IF(INDEX($A$1:$T$20,COLUMN(),ROW())="+","-",IF(INDEX($A$1:$T$20,COLUMN(),ROW())="-","+","½")))))</f>
        <v/>
      </c>
      <c r="Q20" s="53" t="str">
        <f>IF(INDEX($A$1:$T$20,COLUMN(),ROW())="","",IF(INDEX($A$1:$T$20,COLUMN(),ROW())=1,0,IF(INDEX($A$1:$T$20,COLUMN(),ROW())=0,1,IF(INDEX($A$1:$T$20,COLUMN(),ROW())="+","-",IF(INDEX($A$1:$T$20,COLUMN(),ROW())="-","+","½")))))</f>
        <v/>
      </c>
      <c r="R20" s="53" t="str">
        <f>IF(INDEX($A$1:$T$20,COLUMN(),ROW())="","",IF(INDEX($A$1:$T$20,COLUMN(),ROW())=1,0,IF(INDEX($A$1:$T$20,COLUMN(),ROW())=0,1,IF(INDEX($A$1:$T$20,COLUMN(),ROW())="+","-",IF(INDEX($A$1:$T$20,COLUMN(),ROW())="-","+","½")))))</f>
        <v/>
      </c>
      <c r="S20" s="53" t="str">
        <f>IF(INDEX($A$1:$T$20,COLUMN(),ROW())="","",IF(INDEX($A$1:$T$20,COLUMN(),ROW())=1,0,IF(INDEX($A$1:$T$20,COLUMN(),ROW())=0,1,IF(INDEX($A$1:$T$20,COLUMN(),ROW())="+","-",IF(INDEX($A$1:$T$20,COLUMN(),ROW())="-","+","½")))))</f>
        <v/>
      </c>
      <c r="T20" s="81"/>
      <c r="U20" s="52">
        <f t="shared" si="0"/>
        <v>0</v>
      </c>
      <c r="V20" s="55">
        <f t="shared" si="15"/>
        <v>0</v>
      </c>
      <c r="W20" s="56">
        <f t="shared" si="1"/>
        <v>1</v>
      </c>
      <c r="X20" s="23">
        <f t="shared" si="16"/>
        <v>0</v>
      </c>
      <c r="Y20" s="52">
        <f>SMALL($W$3:$W$20,18)</f>
        <v>1</v>
      </c>
      <c r="Z20" s="57" t="str">
        <f>IF(H56=0,"",VLOOKUP(18,$F$39:$G$56,2,FALSE))</f>
        <v/>
      </c>
      <c r="AA20" s="53" t="str">
        <f t="shared" si="2"/>
        <v/>
      </c>
      <c r="AB20" s="58" t="str">
        <f t="shared" si="3"/>
        <v/>
      </c>
      <c r="AC20" s="59" t="str">
        <f t="shared" si="4"/>
        <v/>
      </c>
      <c r="AD20" s="59" t="str">
        <f t="shared" si="5"/>
        <v/>
      </c>
      <c r="AE20" s="59" t="str">
        <f t="shared" si="6"/>
        <v/>
      </c>
      <c r="AF20" s="60" t="str">
        <f t="shared" si="7"/>
        <v/>
      </c>
      <c r="AG20" s="29">
        <f t="shared" si="8"/>
        <v>0</v>
      </c>
      <c r="AH20" s="4">
        <f t="shared" si="28"/>
        <v>0</v>
      </c>
      <c r="AI20" s="4">
        <f t="shared" si="28"/>
        <v>0</v>
      </c>
      <c r="AJ20" s="4">
        <f t="shared" si="28"/>
        <v>0</v>
      </c>
      <c r="AK20" s="4">
        <f t="shared" si="28"/>
        <v>0</v>
      </c>
      <c r="AL20" s="4">
        <f t="shared" si="28"/>
        <v>0</v>
      </c>
      <c r="AM20" s="4">
        <f t="shared" si="28"/>
        <v>0</v>
      </c>
      <c r="AN20" s="4">
        <f t="shared" si="28"/>
        <v>0</v>
      </c>
      <c r="AO20" s="4">
        <f t="shared" si="28"/>
        <v>0</v>
      </c>
      <c r="AP20" s="4">
        <f t="shared" si="28"/>
        <v>0</v>
      </c>
      <c r="AQ20" s="4">
        <f t="shared" si="28"/>
        <v>0</v>
      </c>
      <c r="AR20" s="4">
        <f t="shared" si="28"/>
        <v>0</v>
      </c>
      <c r="AS20" s="4">
        <f t="shared" si="28"/>
        <v>0</v>
      </c>
      <c r="AT20" s="4">
        <f t="shared" si="28"/>
        <v>0</v>
      </c>
      <c r="AU20" s="4">
        <f t="shared" si="28"/>
        <v>0</v>
      </c>
      <c r="AV20" s="4">
        <f t="shared" si="28"/>
        <v>0</v>
      </c>
      <c r="AW20" s="4">
        <f>IF(S20=1,1,IF(S20="+",1,IF(S20=0,0,IF(S20="-",0,IF(S20="",0,0.5)))))</f>
        <v>0</v>
      </c>
      <c r="AX20" s="4">
        <f t="shared" si="10"/>
        <v>0</v>
      </c>
      <c r="AY20" s="4"/>
      <c r="AZ20" s="4">
        <f t="shared" si="11"/>
        <v>0</v>
      </c>
      <c r="BA20" s="4">
        <f t="shared" si="29"/>
        <v>0</v>
      </c>
      <c r="BB20" s="4">
        <f t="shared" si="29"/>
        <v>0</v>
      </c>
      <c r="BC20" s="4">
        <f t="shared" si="29"/>
        <v>0</v>
      </c>
      <c r="BD20" s="4">
        <f t="shared" si="29"/>
        <v>0</v>
      </c>
      <c r="BE20" s="4">
        <f t="shared" si="29"/>
        <v>0</v>
      </c>
      <c r="BF20" s="4">
        <f t="shared" si="29"/>
        <v>0</v>
      </c>
      <c r="BG20" s="4">
        <f t="shared" si="29"/>
        <v>0</v>
      </c>
      <c r="BH20" s="4">
        <f t="shared" si="29"/>
        <v>0</v>
      </c>
      <c r="BI20" s="4">
        <f t="shared" si="29"/>
        <v>0</v>
      </c>
      <c r="BJ20" s="4">
        <f t="shared" si="29"/>
        <v>0</v>
      </c>
      <c r="BK20" s="4">
        <f t="shared" si="29"/>
        <v>0</v>
      </c>
      <c r="BL20" s="4">
        <f t="shared" si="29"/>
        <v>0</v>
      </c>
      <c r="BM20" s="4">
        <f t="shared" si="29"/>
        <v>0</v>
      </c>
      <c r="BN20" s="4">
        <f t="shared" si="29"/>
        <v>0</v>
      </c>
      <c r="BO20" s="4">
        <f t="shared" si="29"/>
        <v>0</v>
      </c>
      <c r="BP20" s="4">
        <f>IF(S20="",0,1)</f>
        <v>0</v>
      </c>
      <c r="BQ20" s="4">
        <f t="shared" si="13"/>
        <v>0</v>
      </c>
      <c r="BR20" s="14"/>
      <c r="BS20" s="14"/>
    </row>
    <row r="21" spans="1:71" ht="18" x14ac:dyDescent="0.2">
      <c r="A21" s="63"/>
      <c r="B21" s="63">
        <f>SMALL($W$3:$W$20,1)</f>
        <v>1</v>
      </c>
      <c r="C21" s="63">
        <f t="shared" ref="C21:C38" si="30">VLOOKUP(F39,$A$3:$B$20,2,FALSE)</f>
        <v>0</v>
      </c>
      <c r="D21" s="63"/>
      <c r="E21" s="63"/>
      <c r="F21" s="63"/>
      <c r="G21" s="63"/>
      <c r="H21" s="63"/>
      <c r="I21" s="63"/>
      <c r="J21" s="82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4">
        <f t="shared" ref="W21:W38" si="31">100000*U3+V3</f>
        <v>0</v>
      </c>
      <c r="X21" s="65"/>
      <c r="Y21" s="64"/>
      <c r="Z21" s="64"/>
      <c r="AA21" s="64"/>
      <c r="AB21" s="64"/>
      <c r="AC21" s="66">
        <f t="shared" ref="AC21:AC38" si="32">B3</f>
        <v>0</v>
      </c>
      <c r="AD21" s="67">
        <f t="shared" ref="AD21:AD38" si="33">COUNTIF(AG3:AY3,1)</f>
        <v>0</v>
      </c>
      <c r="AE21" s="67">
        <f t="shared" ref="AE21:AE38" si="34">COUNTIF(AG3:AY3,0.5)</f>
        <v>0</v>
      </c>
      <c r="AF21" s="68">
        <f t="shared" ref="AF21:AF38" si="35">COUNTIF(AG3:AY3,0)-COUNTBLANK(C3:T3)</f>
        <v>0</v>
      </c>
      <c r="AG21" s="69">
        <f t="shared" ref="AG21:AG38" si="36">SUM(AZ3:BQ3)</f>
        <v>0</v>
      </c>
      <c r="AH21" s="83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</row>
    <row r="22" spans="1:71" ht="18" x14ac:dyDescent="0.2">
      <c r="A22" s="4"/>
      <c r="B22" s="4">
        <f>SMALL($W$3:$W$20,2)</f>
        <v>1</v>
      </c>
      <c r="C22" s="4">
        <f t="shared" si="30"/>
        <v>0</v>
      </c>
      <c r="D22" s="4">
        <v>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71">
        <f t="shared" si="31"/>
        <v>0</v>
      </c>
      <c r="X22" s="65"/>
      <c r="Y22" s="71"/>
      <c r="Z22" s="71"/>
      <c r="AA22" s="71"/>
      <c r="AB22" s="71"/>
      <c r="AC22" s="66">
        <f t="shared" si="32"/>
        <v>0</v>
      </c>
      <c r="AD22" s="69">
        <f t="shared" si="33"/>
        <v>0</v>
      </c>
      <c r="AE22" s="69">
        <f t="shared" si="34"/>
        <v>0</v>
      </c>
      <c r="AF22" s="72">
        <f t="shared" si="35"/>
        <v>0</v>
      </c>
      <c r="AG22" s="69">
        <f t="shared" si="36"/>
        <v>0</v>
      </c>
      <c r="AH22" s="83"/>
      <c r="AI22" s="14"/>
    </row>
    <row r="23" spans="1:71" ht="18" x14ac:dyDescent="0.2">
      <c r="A23" s="4"/>
      <c r="B23" s="4">
        <f>SMALL($W$3:$W$20,3)</f>
        <v>1</v>
      </c>
      <c r="C23" s="4">
        <f t="shared" si="30"/>
        <v>0</v>
      </c>
      <c r="D23" s="4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71">
        <f t="shared" si="31"/>
        <v>0</v>
      </c>
      <c r="X23" s="65"/>
      <c r="Y23" s="71"/>
      <c r="Z23" s="71"/>
      <c r="AA23" s="71"/>
      <c r="AB23" s="71"/>
      <c r="AC23" s="66">
        <f t="shared" si="32"/>
        <v>0</v>
      </c>
      <c r="AD23" s="69">
        <f t="shared" si="33"/>
        <v>0</v>
      </c>
      <c r="AE23" s="69">
        <f t="shared" si="34"/>
        <v>0</v>
      </c>
      <c r="AF23" s="72">
        <f t="shared" si="35"/>
        <v>0</v>
      </c>
      <c r="AG23" s="69">
        <f t="shared" si="36"/>
        <v>0</v>
      </c>
      <c r="AH23" s="83"/>
      <c r="AI23" s="14"/>
    </row>
    <row r="24" spans="1:71" ht="18" x14ac:dyDescent="0.2">
      <c r="A24" s="4"/>
      <c r="B24" s="4">
        <f>SMALL($W$3:$W$20,4)</f>
        <v>1</v>
      </c>
      <c r="C24" s="4">
        <f t="shared" si="30"/>
        <v>0</v>
      </c>
      <c r="D24" s="73" t="s">
        <v>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71">
        <f t="shared" si="31"/>
        <v>0</v>
      </c>
      <c r="X24" s="65"/>
      <c r="Y24" s="71"/>
      <c r="Z24" s="71"/>
      <c r="AA24" s="71"/>
      <c r="AB24" s="71"/>
      <c r="AC24" s="66">
        <f t="shared" si="32"/>
        <v>0</v>
      </c>
      <c r="AD24" s="69">
        <f t="shared" si="33"/>
        <v>0</v>
      </c>
      <c r="AE24" s="69">
        <f t="shared" si="34"/>
        <v>0</v>
      </c>
      <c r="AF24" s="72">
        <f t="shared" si="35"/>
        <v>0</v>
      </c>
      <c r="AG24" s="69">
        <f t="shared" si="36"/>
        <v>0</v>
      </c>
      <c r="AH24" s="83"/>
      <c r="AI24" s="14"/>
    </row>
    <row r="25" spans="1:71" ht="18" x14ac:dyDescent="0.2">
      <c r="A25" s="4"/>
      <c r="B25" s="4">
        <f>SMALL($W$3:$W$20,5)</f>
        <v>1</v>
      </c>
      <c r="C25" s="4">
        <f t="shared" si="30"/>
        <v>0</v>
      </c>
      <c r="D25" s="4" t="s">
        <v>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71">
        <f t="shared" si="31"/>
        <v>0</v>
      </c>
      <c r="X25" s="65"/>
      <c r="Y25" s="71"/>
      <c r="Z25" s="71"/>
      <c r="AA25" s="71"/>
      <c r="AB25" s="71"/>
      <c r="AC25" s="66">
        <f t="shared" si="32"/>
        <v>0</v>
      </c>
      <c r="AD25" s="69">
        <f t="shared" si="33"/>
        <v>0</v>
      </c>
      <c r="AE25" s="69">
        <f t="shared" si="34"/>
        <v>0</v>
      </c>
      <c r="AF25" s="72">
        <f t="shared" si="35"/>
        <v>0</v>
      </c>
      <c r="AG25" s="69">
        <f t="shared" si="36"/>
        <v>0</v>
      </c>
      <c r="AH25" s="83"/>
      <c r="AI25" s="14"/>
    </row>
    <row r="26" spans="1:71" ht="18" x14ac:dyDescent="0.2">
      <c r="A26" s="4"/>
      <c r="B26" s="4">
        <f>SMALL($W$3:$W$20,6)</f>
        <v>1</v>
      </c>
      <c r="C26" s="4">
        <f t="shared" si="30"/>
        <v>0</v>
      </c>
      <c r="D26" s="4" t="s">
        <v>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71">
        <f t="shared" si="31"/>
        <v>0</v>
      </c>
      <c r="X26" s="65"/>
      <c r="Y26" s="71"/>
      <c r="Z26" s="71"/>
      <c r="AA26" s="71"/>
      <c r="AB26" s="71"/>
      <c r="AC26" s="66">
        <f t="shared" si="32"/>
        <v>0</v>
      </c>
      <c r="AD26" s="69">
        <f t="shared" si="33"/>
        <v>0</v>
      </c>
      <c r="AE26" s="69">
        <f t="shared" si="34"/>
        <v>0</v>
      </c>
      <c r="AF26" s="72">
        <f t="shared" si="35"/>
        <v>0</v>
      </c>
      <c r="AG26" s="69">
        <f t="shared" si="36"/>
        <v>0</v>
      </c>
      <c r="AH26" s="83"/>
      <c r="AI26" s="14"/>
    </row>
    <row r="27" spans="1:71" ht="18" x14ac:dyDescent="0.2">
      <c r="A27" s="4"/>
      <c r="B27" s="4">
        <f>SMALL($W$3:$W$20,7)</f>
        <v>1</v>
      </c>
      <c r="C27" s="4">
        <f t="shared" si="30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71">
        <f t="shared" si="31"/>
        <v>0</v>
      </c>
      <c r="X27" s="65"/>
      <c r="Y27" s="71"/>
      <c r="Z27" s="71"/>
      <c r="AA27" s="71"/>
      <c r="AB27" s="71"/>
      <c r="AC27" s="66">
        <f t="shared" si="32"/>
        <v>0</v>
      </c>
      <c r="AD27" s="69">
        <f t="shared" si="33"/>
        <v>0</v>
      </c>
      <c r="AE27" s="69">
        <f t="shared" si="34"/>
        <v>0</v>
      </c>
      <c r="AF27" s="72">
        <f t="shared" si="35"/>
        <v>0</v>
      </c>
      <c r="AG27" s="69">
        <f t="shared" si="36"/>
        <v>0</v>
      </c>
      <c r="AH27" s="83"/>
      <c r="AI27" s="14"/>
    </row>
    <row r="28" spans="1:71" ht="18" x14ac:dyDescent="0.2">
      <c r="A28" s="4"/>
      <c r="B28" s="4">
        <f>SMALL($W$3:$W$20,8)</f>
        <v>1</v>
      </c>
      <c r="C28" s="4">
        <f t="shared" si="30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71">
        <f t="shared" si="31"/>
        <v>0</v>
      </c>
      <c r="X28" s="65"/>
      <c r="Y28" s="71"/>
      <c r="Z28" s="71"/>
      <c r="AA28" s="71"/>
      <c r="AB28" s="71"/>
      <c r="AC28" s="66">
        <f t="shared" si="32"/>
        <v>0</v>
      </c>
      <c r="AD28" s="69">
        <f t="shared" si="33"/>
        <v>0</v>
      </c>
      <c r="AE28" s="69">
        <f t="shared" si="34"/>
        <v>0</v>
      </c>
      <c r="AF28" s="72">
        <f t="shared" si="35"/>
        <v>0</v>
      </c>
      <c r="AG28" s="69">
        <f t="shared" si="36"/>
        <v>0</v>
      </c>
      <c r="AH28" s="83"/>
      <c r="AI28" s="14"/>
    </row>
    <row r="29" spans="1:71" ht="18" x14ac:dyDescent="0.2">
      <c r="A29" s="4"/>
      <c r="B29" s="4">
        <f>SMALL($W$3:$W$20,9)</f>
        <v>1</v>
      </c>
      <c r="C29" s="4">
        <f t="shared" si="30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71">
        <f t="shared" si="31"/>
        <v>0</v>
      </c>
      <c r="X29" s="65"/>
      <c r="Y29" s="71"/>
      <c r="Z29" s="71"/>
      <c r="AA29" s="71"/>
      <c r="AB29" s="71"/>
      <c r="AC29" s="66">
        <f t="shared" si="32"/>
        <v>0</v>
      </c>
      <c r="AD29" s="69">
        <f t="shared" si="33"/>
        <v>0</v>
      </c>
      <c r="AE29" s="69">
        <f t="shared" si="34"/>
        <v>0</v>
      </c>
      <c r="AF29" s="72">
        <f t="shared" si="35"/>
        <v>0</v>
      </c>
      <c r="AG29" s="69">
        <f t="shared" si="36"/>
        <v>0</v>
      </c>
      <c r="AH29" s="83"/>
      <c r="AI29" s="14"/>
    </row>
    <row r="30" spans="1:71" ht="18" x14ac:dyDescent="0.2">
      <c r="A30" s="4"/>
      <c r="B30" s="4">
        <f>SMALL($W$3:$W$20,10)</f>
        <v>1</v>
      </c>
      <c r="C30" s="4">
        <f t="shared" si="30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71">
        <f t="shared" si="31"/>
        <v>0</v>
      </c>
      <c r="X30" s="65"/>
      <c r="Y30" s="71"/>
      <c r="Z30" s="71"/>
      <c r="AA30" s="71"/>
      <c r="AB30" s="71"/>
      <c r="AC30" s="66">
        <f t="shared" si="32"/>
        <v>0</v>
      </c>
      <c r="AD30" s="69">
        <f t="shared" si="33"/>
        <v>0</v>
      </c>
      <c r="AE30" s="69">
        <f t="shared" si="34"/>
        <v>0</v>
      </c>
      <c r="AF30" s="72">
        <f t="shared" si="35"/>
        <v>0</v>
      </c>
      <c r="AG30" s="69">
        <f t="shared" si="36"/>
        <v>0</v>
      </c>
      <c r="AH30" s="83"/>
      <c r="AI30" s="14"/>
    </row>
    <row r="31" spans="1:71" ht="18" x14ac:dyDescent="0.2">
      <c r="A31" s="4"/>
      <c r="B31" s="4">
        <f>SMALL($W$3:$W$20,11)</f>
        <v>1</v>
      </c>
      <c r="C31" s="4">
        <f t="shared" si="30"/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71">
        <f t="shared" si="31"/>
        <v>0</v>
      </c>
      <c r="X31" s="65"/>
      <c r="Y31" s="71"/>
      <c r="Z31" s="71"/>
      <c r="AA31" s="71"/>
      <c r="AB31" s="71"/>
      <c r="AC31" s="66">
        <f t="shared" si="32"/>
        <v>0</v>
      </c>
      <c r="AD31" s="69">
        <f t="shared" si="33"/>
        <v>0</v>
      </c>
      <c r="AE31" s="69">
        <f t="shared" si="34"/>
        <v>0</v>
      </c>
      <c r="AF31" s="72">
        <f t="shared" si="35"/>
        <v>0</v>
      </c>
      <c r="AG31" s="69">
        <f t="shared" si="36"/>
        <v>0</v>
      </c>
      <c r="AH31" s="83"/>
      <c r="AI31" s="14"/>
    </row>
    <row r="32" spans="1:71" ht="18" x14ac:dyDescent="0.2">
      <c r="A32" s="4"/>
      <c r="B32" s="4">
        <f>SMALL($W$3:$W$20,12)</f>
        <v>1</v>
      </c>
      <c r="C32" s="4">
        <f t="shared" si="30"/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71">
        <f t="shared" si="31"/>
        <v>0</v>
      </c>
      <c r="X32" s="65"/>
      <c r="Y32" s="71"/>
      <c r="Z32" s="71"/>
      <c r="AA32" s="71"/>
      <c r="AB32" s="71"/>
      <c r="AC32" s="66">
        <f t="shared" si="32"/>
        <v>0</v>
      </c>
      <c r="AD32" s="69">
        <f t="shared" si="33"/>
        <v>0</v>
      </c>
      <c r="AE32" s="69">
        <f t="shared" si="34"/>
        <v>0</v>
      </c>
      <c r="AF32" s="72">
        <f t="shared" si="35"/>
        <v>0</v>
      </c>
      <c r="AG32" s="69">
        <f t="shared" si="36"/>
        <v>0</v>
      </c>
      <c r="AH32" s="83"/>
      <c r="AI32" s="14"/>
    </row>
    <row r="33" spans="1:35" ht="18" x14ac:dyDescent="0.2">
      <c r="A33" s="4"/>
      <c r="B33" s="4">
        <f>SMALL($W$3:$W$20,13)</f>
        <v>1</v>
      </c>
      <c r="C33" s="4">
        <f t="shared" si="30"/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71">
        <f t="shared" si="31"/>
        <v>0</v>
      </c>
      <c r="X33" s="65"/>
      <c r="Y33" s="71"/>
      <c r="Z33" s="71"/>
      <c r="AA33" s="71"/>
      <c r="AB33" s="71"/>
      <c r="AC33" s="66">
        <f t="shared" si="32"/>
        <v>0</v>
      </c>
      <c r="AD33" s="69">
        <f t="shared" si="33"/>
        <v>0</v>
      </c>
      <c r="AE33" s="69">
        <f t="shared" si="34"/>
        <v>0</v>
      </c>
      <c r="AF33" s="72">
        <f t="shared" si="35"/>
        <v>0</v>
      </c>
      <c r="AG33" s="69">
        <f t="shared" si="36"/>
        <v>0</v>
      </c>
      <c r="AH33" s="83"/>
      <c r="AI33" s="14"/>
    </row>
    <row r="34" spans="1:35" ht="18" x14ac:dyDescent="0.2">
      <c r="A34" s="4"/>
      <c r="B34" s="4">
        <f>SMALL($W$3:$W$20,14)</f>
        <v>1</v>
      </c>
      <c r="C34" s="4">
        <f t="shared" si="30"/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71">
        <f t="shared" si="31"/>
        <v>0</v>
      </c>
      <c r="X34" s="65"/>
      <c r="Y34" s="71"/>
      <c r="Z34" s="71"/>
      <c r="AA34" s="71"/>
      <c r="AB34" s="71"/>
      <c r="AC34" s="66">
        <f t="shared" si="32"/>
        <v>0</v>
      </c>
      <c r="AD34" s="69">
        <f t="shared" si="33"/>
        <v>0</v>
      </c>
      <c r="AE34" s="69">
        <f t="shared" si="34"/>
        <v>0</v>
      </c>
      <c r="AF34" s="72">
        <f t="shared" si="35"/>
        <v>0</v>
      </c>
      <c r="AG34" s="69">
        <f t="shared" si="36"/>
        <v>0</v>
      </c>
      <c r="AH34" s="83"/>
      <c r="AI34" s="14"/>
    </row>
    <row r="35" spans="1:35" ht="18" x14ac:dyDescent="0.2">
      <c r="A35" s="4"/>
      <c r="B35" s="4">
        <f>SMALL($W$3:$W$20,15)</f>
        <v>1</v>
      </c>
      <c r="C35" s="4">
        <f t="shared" si="30"/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71">
        <f t="shared" si="31"/>
        <v>0</v>
      </c>
      <c r="X35" s="65"/>
      <c r="Y35" s="71"/>
      <c r="Z35" s="71"/>
      <c r="AA35" s="71"/>
      <c r="AB35" s="71"/>
      <c r="AC35" s="66">
        <f t="shared" si="32"/>
        <v>0</v>
      </c>
      <c r="AD35" s="69">
        <f t="shared" si="33"/>
        <v>0</v>
      </c>
      <c r="AE35" s="69">
        <f t="shared" si="34"/>
        <v>0</v>
      </c>
      <c r="AF35" s="72">
        <f t="shared" si="35"/>
        <v>0</v>
      </c>
      <c r="AG35" s="69">
        <f t="shared" si="36"/>
        <v>0</v>
      </c>
      <c r="AH35" s="83"/>
      <c r="AI35" s="14"/>
    </row>
    <row r="36" spans="1:35" ht="18" x14ac:dyDescent="0.2">
      <c r="A36" s="4"/>
      <c r="B36" s="4">
        <f>SMALL($W$3:$W$20,16)</f>
        <v>1</v>
      </c>
      <c r="C36" s="4">
        <f t="shared" si="30"/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71">
        <f t="shared" si="31"/>
        <v>0</v>
      </c>
      <c r="X36" s="65"/>
      <c r="Y36" s="71"/>
      <c r="Z36" s="71"/>
      <c r="AA36" s="71"/>
      <c r="AB36" s="71"/>
      <c r="AC36" s="66">
        <f t="shared" si="32"/>
        <v>0</v>
      </c>
      <c r="AD36" s="69">
        <f t="shared" si="33"/>
        <v>0</v>
      </c>
      <c r="AE36" s="69">
        <f t="shared" si="34"/>
        <v>0</v>
      </c>
      <c r="AF36" s="72">
        <f t="shared" si="35"/>
        <v>0</v>
      </c>
      <c r="AG36" s="69">
        <f t="shared" si="36"/>
        <v>0</v>
      </c>
      <c r="AH36" s="83"/>
      <c r="AI36" s="14"/>
    </row>
    <row r="37" spans="1:35" ht="18" x14ac:dyDescent="0.2">
      <c r="A37" s="4"/>
      <c r="B37" s="4">
        <f>SMALL($W$3:$W$20,17)</f>
        <v>1</v>
      </c>
      <c r="C37" s="4">
        <f t="shared" si="30"/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71">
        <f t="shared" si="31"/>
        <v>0</v>
      </c>
      <c r="X37" s="65"/>
      <c r="Y37" s="71"/>
      <c r="Z37" s="71"/>
      <c r="AA37" s="71"/>
      <c r="AB37" s="71"/>
      <c r="AC37" s="66">
        <f t="shared" si="32"/>
        <v>0</v>
      </c>
      <c r="AD37" s="69">
        <f t="shared" si="33"/>
        <v>0</v>
      </c>
      <c r="AE37" s="69">
        <f t="shared" si="34"/>
        <v>0</v>
      </c>
      <c r="AF37" s="72">
        <f t="shared" si="35"/>
        <v>0</v>
      </c>
      <c r="AG37" s="69">
        <f t="shared" si="36"/>
        <v>0</v>
      </c>
      <c r="AH37" s="83"/>
      <c r="AI37" s="14"/>
    </row>
    <row r="38" spans="1:35" ht="18" x14ac:dyDescent="0.2">
      <c r="A38" s="4"/>
      <c r="B38" s="4">
        <f>SMALL($W$3:$W$20,18)</f>
        <v>1</v>
      </c>
      <c r="C38" s="4">
        <f t="shared" si="30"/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71">
        <f t="shared" si="31"/>
        <v>0</v>
      </c>
      <c r="X38" s="65"/>
      <c r="Y38" s="71"/>
      <c r="Z38" s="71"/>
      <c r="AA38" s="71"/>
      <c r="AB38" s="71"/>
      <c r="AC38" s="66">
        <f t="shared" si="32"/>
        <v>0</v>
      </c>
      <c r="AD38" s="69">
        <f t="shared" si="33"/>
        <v>0</v>
      </c>
      <c r="AE38" s="69">
        <f t="shared" si="34"/>
        <v>0</v>
      </c>
      <c r="AF38" s="72">
        <f t="shared" si="35"/>
        <v>0</v>
      </c>
      <c r="AG38" s="69">
        <f t="shared" si="36"/>
        <v>0</v>
      </c>
      <c r="AH38" s="83"/>
      <c r="AI38" s="14"/>
    </row>
    <row r="39" spans="1:35" ht="18" x14ac:dyDescent="0.2">
      <c r="A39" s="75">
        <f t="shared" ref="A39:A56" si="37">RANK(W21,$W$21:$W$38,0)</f>
        <v>1</v>
      </c>
      <c r="B39" s="4">
        <f t="shared" ref="B39:B56" si="38">B3</f>
        <v>0</v>
      </c>
      <c r="C39" s="4">
        <f t="shared" ref="C39:C56" si="39">W21-ROW()/1000000000-AG21/1000000</f>
        <v>-3.8999999999999998E-8</v>
      </c>
      <c r="D39" s="4">
        <f>SMALL($C$39:$C$56,1)</f>
        <v>-5.5999999999999999E-8</v>
      </c>
      <c r="E39" s="4">
        <f t="shared" ref="E39:E56" si="40">VLOOKUP(F39,$A$3:$B$20,2,FALSE)</f>
        <v>0</v>
      </c>
      <c r="F39" s="75">
        <f t="shared" ref="F39:F56" si="41">RANK(C39,$C$39:$C$56,0)</f>
        <v>1</v>
      </c>
      <c r="G39" s="4">
        <f t="shared" ref="G39:G56" si="42">B3</f>
        <v>0</v>
      </c>
      <c r="H39" s="75">
        <f>VLOOKUP(1,$F$39:$G$56,2,FALSE)</f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71"/>
      <c r="X39" s="65"/>
      <c r="Y39" s="71"/>
      <c r="Z39" s="71"/>
      <c r="AA39" s="71"/>
      <c r="AB39" s="71"/>
      <c r="AC39" s="71"/>
      <c r="AD39" s="64"/>
      <c r="AE39" s="64"/>
      <c r="AF39" s="64"/>
      <c r="AG39" s="63"/>
      <c r="AH39" s="14"/>
      <c r="AI39" s="14"/>
    </row>
    <row r="40" spans="1:35" ht="18" x14ac:dyDescent="0.2">
      <c r="A40" s="75">
        <f t="shared" si="37"/>
        <v>1</v>
      </c>
      <c r="B40" s="4">
        <f t="shared" si="38"/>
        <v>0</v>
      </c>
      <c r="C40" s="4">
        <f t="shared" si="39"/>
        <v>-4.0000000000000001E-8</v>
      </c>
      <c r="D40" s="4">
        <f>SMALL($C$39:$C$56,2)</f>
        <v>-5.5000000000000003E-8</v>
      </c>
      <c r="E40" s="4">
        <f t="shared" si="40"/>
        <v>0</v>
      </c>
      <c r="F40" s="75">
        <f t="shared" si="41"/>
        <v>2</v>
      </c>
      <c r="G40" s="4">
        <f t="shared" si="42"/>
        <v>0</v>
      </c>
      <c r="H40" s="75">
        <f>VLOOKUP(2,$F$39:$G$56,2,FALSE)</f>
        <v>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71"/>
      <c r="X40" s="65"/>
      <c r="Y40" s="71"/>
      <c r="Z40" s="71"/>
      <c r="AA40" s="71"/>
      <c r="AB40" s="71"/>
      <c r="AC40" s="71"/>
      <c r="AD40" s="71"/>
      <c r="AE40" s="71"/>
      <c r="AF40" s="71"/>
      <c r="AG40" s="4"/>
      <c r="AH40" s="14"/>
      <c r="AI40" s="14"/>
    </row>
    <row r="41" spans="1:35" ht="18" x14ac:dyDescent="0.2">
      <c r="A41" s="75">
        <f t="shared" si="37"/>
        <v>1</v>
      </c>
      <c r="B41" s="4">
        <f t="shared" si="38"/>
        <v>0</v>
      </c>
      <c r="C41" s="4">
        <f t="shared" si="39"/>
        <v>-4.1000000000000003E-8</v>
      </c>
      <c r="D41" s="4">
        <f>SMALL($C$39:$C$56,3)</f>
        <v>-5.4E-8</v>
      </c>
      <c r="E41" s="4">
        <f t="shared" si="40"/>
        <v>0</v>
      </c>
      <c r="F41" s="75">
        <f t="shared" si="41"/>
        <v>3</v>
      </c>
      <c r="G41" s="4">
        <f t="shared" si="42"/>
        <v>0</v>
      </c>
      <c r="H41" s="75">
        <f>VLOOKUP(3,$F$39:$G$56,2,FALSE)</f>
        <v>0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71"/>
      <c r="X41" s="65"/>
      <c r="Y41" s="71"/>
      <c r="Z41" s="71"/>
      <c r="AA41" s="71"/>
      <c r="AB41" s="71"/>
      <c r="AC41" s="71"/>
      <c r="AD41" s="71"/>
      <c r="AE41" s="71"/>
      <c r="AF41" s="71"/>
      <c r="AG41" s="4"/>
      <c r="AH41" s="14"/>
      <c r="AI41" s="14"/>
    </row>
    <row r="42" spans="1:35" ht="18" x14ac:dyDescent="0.2">
      <c r="A42" s="75">
        <f t="shared" si="37"/>
        <v>1</v>
      </c>
      <c r="B42" s="4">
        <f t="shared" si="38"/>
        <v>0</v>
      </c>
      <c r="C42" s="4">
        <f t="shared" si="39"/>
        <v>-4.1999999999999999E-8</v>
      </c>
      <c r="D42" s="4">
        <f>SMALL($C$39:$C$56,4)</f>
        <v>-5.2999999999999998E-8</v>
      </c>
      <c r="E42" s="4">
        <f t="shared" si="40"/>
        <v>0</v>
      </c>
      <c r="F42" s="75">
        <f t="shared" si="41"/>
        <v>4</v>
      </c>
      <c r="G42" s="4">
        <f t="shared" si="42"/>
        <v>0</v>
      </c>
      <c r="H42" s="75">
        <f>VLOOKUP(4,$F$39:$G$56,2,FALSE)</f>
        <v>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71"/>
      <c r="X42" s="65"/>
      <c r="Y42" s="71"/>
      <c r="Z42" s="71"/>
      <c r="AA42" s="71"/>
      <c r="AB42" s="71"/>
      <c r="AC42" s="71"/>
      <c r="AD42" s="71"/>
      <c r="AE42" s="71"/>
      <c r="AF42" s="71"/>
      <c r="AG42" s="4"/>
      <c r="AH42" s="14"/>
      <c r="AI42" s="14"/>
    </row>
    <row r="43" spans="1:35" ht="18" x14ac:dyDescent="0.2">
      <c r="A43" s="75">
        <f t="shared" si="37"/>
        <v>1</v>
      </c>
      <c r="B43" s="4">
        <f t="shared" si="38"/>
        <v>0</v>
      </c>
      <c r="C43" s="4">
        <f t="shared" si="39"/>
        <v>-4.3000000000000001E-8</v>
      </c>
      <c r="D43" s="4">
        <f>SMALL($C$39:$C$56,5)</f>
        <v>-5.2000000000000002E-8</v>
      </c>
      <c r="E43" s="4">
        <f t="shared" si="40"/>
        <v>0</v>
      </c>
      <c r="F43" s="75">
        <f t="shared" si="41"/>
        <v>5</v>
      </c>
      <c r="G43" s="4">
        <f t="shared" si="42"/>
        <v>0</v>
      </c>
      <c r="H43" s="75">
        <f>VLOOKUP(5,$F$39:$G$56,2,FALSE)</f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71"/>
      <c r="X43" s="65"/>
      <c r="Y43" s="71"/>
      <c r="Z43" s="71"/>
      <c r="AA43" s="71"/>
      <c r="AB43" s="71"/>
      <c r="AC43" s="71"/>
      <c r="AD43" s="71"/>
      <c r="AE43" s="71"/>
      <c r="AF43" s="71"/>
      <c r="AG43" s="4"/>
      <c r="AH43" s="14"/>
      <c r="AI43" s="14"/>
    </row>
    <row r="44" spans="1:35" ht="18" x14ac:dyDescent="0.2">
      <c r="A44" s="75">
        <f t="shared" si="37"/>
        <v>1</v>
      </c>
      <c r="B44" s="4">
        <f t="shared" si="38"/>
        <v>0</v>
      </c>
      <c r="C44" s="4">
        <f t="shared" si="39"/>
        <v>-4.3999999999999997E-8</v>
      </c>
      <c r="D44" s="4">
        <f>SMALL($C$39:$C$56,6)</f>
        <v>-5.1E-8</v>
      </c>
      <c r="E44" s="4">
        <f t="shared" si="40"/>
        <v>0</v>
      </c>
      <c r="F44" s="75">
        <f t="shared" si="41"/>
        <v>6</v>
      </c>
      <c r="G44" s="4">
        <f t="shared" si="42"/>
        <v>0</v>
      </c>
      <c r="H44" s="75">
        <f>VLOOKUP(6,$F$39:$G$56,2,FALSE)</f>
        <v>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71"/>
      <c r="X44" s="65"/>
      <c r="Y44" s="71"/>
      <c r="Z44" s="71"/>
      <c r="AA44" s="71"/>
      <c r="AB44" s="71"/>
      <c r="AC44" s="71"/>
      <c r="AD44" s="71"/>
      <c r="AE44" s="71"/>
      <c r="AF44" s="71"/>
      <c r="AG44" s="4"/>
      <c r="AH44" s="14"/>
      <c r="AI44" s="14"/>
    </row>
    <row r="45" spans="1:35" ht="18" x14ac:dyDescent="0.2">
      <c r="A45" s="75">
        <f t="shared" si="37"/>
        <v>1</v>
      </c>
      <c r="B45" s="4">
        <f t="shared" si="38"/>
        <v>0</v>
      </c>
      <c r="C45" s="4">
        <f t="shared" si="39"/>
        <v>-4.4999999999999999E-8</v>
      </c>
      <c r="D45" s="4">
        <f>SMALL($C$39:$C$56,7)</f>
        <v>-4.9999999999999998E-8</v>
      </c>
      <c r="E45" s="4">
        <f t="shared" si="40"/>
        <v>0</v>
      </c>
      <c r="F45" s="75">
        <f t="shared" si="41"/>
        <v>7</v>
      </c>
      <c r="G45" s="4">
        <f t="shared" si="42"/>
        <v>0</v>
      </c>
      <c r="H45" s="75">
        <f>VLOOKUP(7,$F$39:$G$56,2,FALSE)</f>
        <v>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71"/>
      <c r="X45" s="65"/>
      <c r="Y45" s="71"/>
      <c r="Z45" s="71"/>
      <c r="AA45" s="71"/>
      <c r="AB45" s="71"/>
      <c r="AC45" s="71"/>
      <c r="AD45" s="71"/>
      <c r="AE45" s="71"/>
      <c r="AF45" s="71"/>
      <c r="AG45" s="4"/>
      <c r="AH45" s="14"/>
      <c r="AI45" s="14"/>
    </row>
    <row r="46" spans="1:35" ht="18" x14ac:dyDescent="0.2">
      <c r="A46" s="75">
        <f t="shared" si="37"/>
        <v>1</v>
      </c>
      <c r="B46" s="4">
        <f t="shared" si="38"/>
        <v>0</v>
      </c>
      <c r="C46" s="4">
        <f t="shared" si="39"/>
        <v>-4.6000000000000002E-8</v>
      </c>
      <c r="D46" s="4">
        <f>SMALL($C$39:$C$56,8)</f>
        <v>-4.9000000000000002E-8</v>
      </c>
      <c r="E46" s="4">
        <f t="shared" si="40"/>
        <v>0</v>
      </c>
      <c r="F46" s="75">
        <f t="shared" si="41"/>
        <v>8</v>
      </c>
      <c r="G46" s="4">
        <f t="shared" si="42"/>
        <v>0</v>
      </c>
      <c r="H46" s="75">
        <f>VLOOKUP(8,$F$39:$G$56,2,FALSE)</f>
        <v>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71"/>
      <c r="X46" s="65"/>
      <c r="Y46" s="71"/>
      <c r="Z46" s="71"/>
      <c r="AA46" s="71"/>
      <c r="AB46" s="71"/>
      <c r="AC46" s="71"/>
      <c r="AD46" s="71"/>
      <c r="AE46" s="71"/>
      <c r="AF46" s="71"/>
      <c r="AG46" s="4"/>
      <c r="AH46" s="14"/>
      <c r="AI46" s="14"/>
    </row>
    <row r="47" spans="1:35" ht="18" x14ac:dyDescent="0.2">
      <c r="A47" s="75">
        <f t="shared" si="37"/>
        <v>1</v>
      </c>
      <c r="B47" s="4">
        <f t="shared" si="38"/>
        <v>0</v>
      </c>
      <c r="C47" s="4">
        <f t="shared" si="39"/>
        <v>-4.6999999999999997E-8</v>
      </c>
      <c r="D47" s="4">
        <f>SMALL($C$39:$C$56,9)</f>
        <v>-4.8E-8</v>
      </c>
      <c r="E47" s="4">
        <f t="shared" si="40"/>
        <v>0</v>
      </c>
      <c r="F47" s="75">
        <f t="shared" si="41"/>
        <v>9</v>
      </c>
      <c r="G47" s="4">
        <f t="shared" si="42"/>
        <v>0</v>
      </c>
      <c r="H47" s="75">
        <f>VLOOKUP(9,$F$39:$G$56,2,FALSE)</f>
        <v>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71"/>
      <c r="X47" s="65"/>
      <c r="Y47" s="71"/>
      <c r="Z47" s="71"/>
      <c r="AA47" s="71"/>
      <c r="AB47" s="71"/>
      <c r="AC47" s="71"/>
      <c r="AD47" s="71"/>
      <c r="AE47" s="71"/>
      <c r="AF47" s="71"/>
      <c r="AG47" s="4"/>
      <c r="AH47" s="14"/>
      <c r="AI47" s="14"/>
    </row>
    <row r="48" spans="1:35" ht="18" x14ac:dyDescent="0.2">
      <c r="A48" s="75">
        <f t="shared" si="37"/>
        <v>1</v>
      </c>
      <c r="B48" s="4">
        <f t="shared" si="38"/>
        <v>0</v>
      </c>
      <c r="C48" s="4">
        <f t="shared" si="39"/>
        <v>-4.8E-8</v>
      </c>
      <c r="D48" s="4">
        <f>SMALL($C$39:$C$56,10)</f>
        <v>-4.6999999999999997E-8</v>
      </c>
      <c r="E48" s="4">
        <f t="shared" si="40"/>
        <v>0</v>
      </c>
      <c r="F48" s="75">
        <f t="shared" si="41"/>
        <v>10</v>
      </c>
      <c r="G48" s="4">
        <f t="shared" si="42"/>
        <v>0</v>
      </c>
      <c r="H48" s="75">
        <f>VLOOKUP(10,$F$39:$G$56,2,FALSE)</f>
        <v>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71"/>
      <c r="X48" s="65"/>
      <c r="Y48" s="71"/>
      <c r="Z48" s="71"/>
      <c r="AA48" s="71"/>
      <c r="AB48" s="71"/>
      <c r="AC48" s="71"/>
      <c r="AD48" s="71"/>
      <c r="AE48" s="71"/>
      <c r="AF48" s="71"/>
      <c r="AG48" s="4"/>
      <c r="AH48" s="14"/>
      <c r="AI48" s="14"/>
    </row>
    <row r="49" spans="1:35" ht="18" x14ac:dyDescent="0.2">
      <c r="A49" s="75">
        <f t="shared" si="37"/>
        <v>1</v>
      </c>
      <c r="B49" s="4">
        <f t="shared" si="38"/>
        <v>0</v>
      </c>
      <c r="C49" s="4">
        <f t="shared" si="39"/>
        <v>-4.9000000000000002E-8</v>
      </c>
      <c r="D49" s="4">
        <f>SMALL($C$39:$C$56,11)</f>
        <v>-4.6000000000000002E-8</v>
      </c>
      <c r="E49" s="4">
        <f t="shared" si="40"/>
        <v>0</v>
      </c>
      <c r="F49" s="75">
        <f t="shared" si="41"/>
        <v>11</v>
      </c>
      <c r="G49" s="4">
        <f t="shared" si="42"/>
        <v>0</v>
      </c>
      <c r="H49" s="75">
        <f>VLOOKUP(11,$F$39:$G$56,2,FALSE)</f>
        <v>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71"/>
      <c r="X49" s="65"/>
      <c r="Y49" s="71"/>
      <c r="Z49" s="71"/>
      <c r="AA49" s="71"/>
      <c r="AB49" s="71"/>
      <c r="AC49" s="71"/>
      <c r="AD49" s="71"/>
      <c r="AE49" s="71"/>
      <c r="AF49" s="71"/>
      <c r="AG49" s="4"/>
      <c r="AH49" s="14"/>
      <c r="AI49" s="14"/>
    </row>
    <row r="50" spans="1:35" ht="18" x14ac:dyDescent="0.2">
      <c r="A50" s="75">
        <f t="shared" si="37"/>
        <v>1</v>
      </c>
      <c r="B50" s="4">
        <f t="shared" si="38"/>
        <v>0</v>
      </c>
      <c r="C50" s="4">
        <f t="shared" si="39"/>
        <v>-4.9999999999999998E-8</v>
      </c>
      <c r="D50" s="4">
        <f>SMALL($C$39:$C$56,12)</f>
        <v>-4.4999999999999999E-8</v>
      </c>
      <c r="E50" s="4">
        <f t="shared" si="40"/>
        <v>0</v>
      </c>
      <c r="F50" s="75">
        <f t="shared" si="41"/>
        <v>12</v>
      </c>
      <c r="G50" s="4">
        <f t="shared" si="42"/>
        <v>0</v>
      </c>
      <c r="H50" s="75">
        <f>VLOOKUP(12,$F$39:$G$56,2,FALSE)</f>
        <v>0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71"/>
      <c r="X50" s="65"/>
      <c r="Y50" s="71"/>
      <c r="Z50" s="71"/>
      <c r="AA50" s="71"/>
      <c r="AB50" s="71"/>
      <c r="AC50" s="71"/>
      <c r="AD50" s="71"/>
      <c r="AE50" s="71"/>
      <c r="AF50" s="71"/>
      <c r="AG50" s="4"/>
      <c r="AH50" s="14"/>
      <c r="AI50" s="14"/>
    </row>
    <row r="51" spans="1:35" ht="18" x14ac:dyDescent="0.2">
      <c r="A51" s="75">
        <f t="shared" si="37"/>
        <v>1</v>
      </c>
      <c r="B51" s="4">
        <f t="shared" si="38"/>
        <v>0</v>
      </c>
      <c r="C51" s="4">
        <f t="shared" si="39"/>
        <v>-5.1E-8</v>
      </c>
      <c r="D51" s="4">
        <f>SMALL($C$39:$C$56,13)</f>
        <v>-4.3999999999999997E-8</v>
      </c>
      <c r="E51" s="4">
        <f t="shared" si="40"/>
        <v>0</v>
      </c>
      <c r="F51" s="75">
        <f t="shared" si="41"/>
        <v>13</v>
      </c>
      <c r="G51" s="4">
        <f t="shared" si="42"/>
        <v>0</v>
      </c>
      <c r="H51" s="75">
        <f>VLOOKUP(13,$F$39:$G$56,2,FALSE)</f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71"/>
      <c r="X51" s="65"/>
      <c r="Y51" s="71"/>
      <c r="Z51" s="71"/>
      <c r="AA51" s="71"/>
      <c r="AB51" s="71"/>
      <c r="AC51" s="71"/>
      <c r="AD51" s="71"/>
      <c r="AE51" s="71"/>
      <c r="AF51" s="71"/>
      <c r="AG51" s="4"/>
      <c r="AH51" s="14"/>
      <c r="AI51" s="14"/>
    </row>
    <row r="52" spans="1:35" ht="18" x14ac:dyDescent="0.2">
      <c r="A52" s="75">
        <f t="shared" si="37"/>
        <v>1</v>
      </c>
      <c r="B52" s="4">
        <f t="shared" si="38"/>
        <v>0</v>
      </c>
      <c r="C52" s="4">
        <f t="shared" si="39"/>
        <v>-5.2000000000000002E-8</v>
      </c>
      <c r="D52" s="4">
        <f>SMALL($C$39:$C$56,14)</f>
        <v>-4.3000000000000001E-8</v>
      </c>
      <c r="E52" s="4">
        <f t="shared" si="40"/>
        <v>0</v>
      </c>
      <c r="F52" s="75">
        <f t="shared" si="41"/>
        <v>14</v>
      </c>
      <c r="G52" s="4">
        <f t="shared" si="42"/>
        <v>0</v>
      </c>
      <c r="H52" s="75">
        <f>VLOOKUP(14,$F$39:$G$56,2,FALSE)</f>
        <v>0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71"/>
      <c r="X52" s="65"/>
      <c r="Y52" s="71"/>
      <c r="Z52" s="71"/>
      <c r="AA52" s="71"/>
      <c r="AB52" s="71"/>
      <c r="AC52" s="71"/>
      <c r="AD52" s="71"/>
      <c r="AE52" s="71"/>
      <c r="AF52" s="71"/>
      <c r="AG52" s="4"/>
      <c r="AH52" s="14"/>
      <c r="AI52" s="14"/>
    </row>
    <row r="53" spans="1:35" ht="18" x14ac:dyDescent="0.2">
      <c r="A53" s="75">
        <f t="shared" si="37"/>
        <v>1</v>
      </c>
      <c r="B53" s="4">
        <f t="shared" si="38"/>
        <v>0</v>
      </c>
      <c r="C53" s="4">
        <f t="shared" si="39"/>
        <v>-5.2999999999999998E-8</v>
      </c>
      <c r="D53" s="4">
        <f>SMALL($C$39:$C$56,15)</f>
        <v>-4.1999999999999999E-8</v>
      </c>
      <c r="E53" s="4">
        <f t="shared" si="40"/>
        <v>0</v>
      </c>
      <c r="F53" s="75">
        <f t="shared" si="41"/>
        <v>15</v>
      </c>
      <c r="G53" s="4">
        <f t="shared" si="42"/>
        <v>0</v>
      </c>
      <c r="H53" s="75">
        <f>VLOOKUP(15,$F$39:$G$56,2,FALSE)</f>
        <v>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71"/>
      <c r="X53" s="65"/>
      <c r="Y53" s="71"/>
      <c r="Z53" s="71"/>
      <c r="AA53" s="71"/>
      <c r="AB53" s="71"/>
      <c r="AC53" s="71"/>
      <c r="AD53" s="71"/>
      <c r="AE53" s="71"/>
      <c r="AF53" s="71"/>
      <c r="AG53" s="4"/>
      <c r="AH53" s="14"/>
      <c r="AI53" s="14"/>
    </row>
    <row r="54" spans="1:35" ht="18" x14ac:dyDescent="0.2">
      <c r="A54" s="75">
        <f t="shared" si="37"/>
        <v>1</v>
      </c>
      <c r="B54" s="4">
        <f t="shared" si="38"/>
        <v>0</v>
      </c>
      <c r="C54" s="4">
        <f t="shared" si="39"/>
        <v>-5.4E-8</v>
      </c>
      <c r="D54" s="4">
        <f>SMALL($C$39:$C$56,16)</f>
        <v>-4.1000000000000003E-8</v>
      </c>
      <c r="E54" s="4">
        <f t="shared" si="40"/>
        <v>0</v>
      </c>
      <c r="F54" s="75">
        <f t="shared" si="41"/>
        <v>16</v>
      </c>
      <c r="G54" s="4">
        <f t="shared" si="42"/>
        <v>0</v>
      </c>
      <c r="H54" s="75">
        <f>VLOOKUP(16,$F$39:$G$56,2,FALSE)</f>
        <v>0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71"/>
      <c r="X54" s="65"/>
      <c r="Y54" s="71"/>
      <c r="Z54" s="71"/>
      <c r="AA54" s="71"/>
      <c r="AB54" s="71"/>
      <c r="AC54" s="71"/>
      <c r="AD54" s="71"/>
      <c r="AE54" s="71"/>
      <c r="AF54" s="71"/>
      <c r="AG54" s="4"/>
      <c r="AH54" s="14"/>
      <c r="AI54" s="14"/>
    </row>
    <row r="55" spans="1:35" ht="18" x14ac:dyDescent="0.2">
      <c r="A55" s="75">
        <f t="shared" si="37"/>
        <v>1</v>
      </c>
      <c r="B55" s="4">
        <f t="shared" si="38"/>
        <v>0</v>
      </c>
      <c r="C55" s="4">
        <f t="shared" si="39"/>
        <v>-5.5000000000000003E-8</v>
      </c>
      <c r="D55" s="4">
        <f>SMALL($C$39:$C$56,17)</f>
        <v>-4.0000000000000001E-8</v>
      </c>
      <c r="E55" s="4">
        <f t="shared" si="40"/>
        <v>0</v>
      </c>
      <c r="F55" s="75">
        <f t="shared" si="41"/>
        <v>17</v>
      </c>
      <c r="G55" s="4">
        <f t="shared" si="42"/>
        <v>0</v>
      </c>
      <c r="H55" s="75">
        <f>VLOOKUP(17,$F$39:$G$56,2,FALSE)</f>
        <v>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71"/>
      <c r="X55" s="65"/>
      <c r="Y55" s="71"/>
      <c r="Z55" s="71"/>
      <c r="AA55" s="71"/>
      <c r="AB55" s="71"/>
      <c r="AC55" s="71"/>
      <c r="AD55" s="71"/>
      <c r="AE55" s="71"/>
      <c r="AF55" s="71"/>
      <c r="AG55" s="4"/>
      <c r="AH55" s="14"/>
      <c r="AI55" s="14"/>
    </row>
    <row r="56" spans="1:35" ht="18" x14ac:dyDescent="0.2">
      <c r="A56" s="75">
        <f t="shared" si="37"/>
        <v>1</v>
      </c>
      <c r="B56" s="4">
        <f t="shared" si="38"/>
        <v>0</v>
      </c>
      <c r="C56" s="4">
        <f t="shared" si="39"/>
        <v>-5.5999999999999999E-8</v>
      </c>
      <c r="D56" s="4">
        <f>SMALL($C$39:$C$56,18)</f>
        <v>-3.8999999999999998E-8</v>
      </c>
      <c r="E56" s="4">
        <f t="shared" si="40"/>
        <v>0</v>
      </c>
      <c r="F56" s="75">
        <f t="shared" si="41"/>
        <v>18</v>
      </c>
      <c r="G56" s="4">
        <f t="shared" si="42"/>
        <v>0</v>
      </c>
      <c r="H56" s="75">
        <f>VLOOKUP(18,$F$39:$G$56,2,FALSE)</f>
        <v>0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71"/>
      <c r="X56" s="65"/>
      <c r="Y56" s="71"/>
      <c r="Z56" s="71"/>
      <c r="AA56" s="71"/>
      <c r="AB56" s="71"/>
      <c r="AC56" s="71"/>
      <c r="AD56" s="71"/>
      <c r="AE56" s="71"/>
      <c r="AF56" s="71"/>
      <c r="AG56" s="4"/>
      <c r="AH56" s="14"/>
      <c r="AI56" s="14"/>
    </row>
    <row r="57" spans="1:35" ht="18" x14ac:dyDescent="0.2">
      <c r="A57" s="14"/>
      <c r="B57" s="14"/>
      <c r="C57" s="14"/>
      <c r="D57" s="14"/>
      <c r="E57" s="14"/>
      <c r="F57" s="14"/>
      <c r="G57" s="14"/>
      <c r="H57" s="76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77"/>
      <c r="X57" s="78"/>
      <c r="Y57" s="77"/>
      <c r="Z57" s="77"/>
      <c r="AA57" s="77"/>
      <c r="AB57" s="77"/>
      <c r="AC57" s="77"/>
      <c r="AD57" s="77"/>
      <c r="AE57" s="77"/>
      <c r="AF57" s="77"/>
    </row>
    <row r="58" spans="1:35" ht="18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77"/>
      <c r="X58" s="78"/>
      <c r="Y58" s="77"/>
      <c r="Z58" s="77"/>
      <c r="AA58" s="77"/>
      <c r="AB58" s="77"/>
      <c r="AC58" s="77"/>
      <c r="AD58" s="77"/>
      <c r="AE58" s="77"/>
      <c r="AF58" s="77"/>
    </row>
    <row r="59" spans="1:35" ht="18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77"/>
      <c r="X59" s="78"/>
      <c r="Y59" s="77"/>
      <c r="Z59" s="77"/>
      <c r="AA59" s="77"/>
      <c r="AB59" s="77"/>
      <c r="AC59" s="77"/>
      <c r="AD59" s="77"/>
      <c r="AE59" s="77"/>
      <c r="AF59" s="77"/>
    </row>
    <row r="60" spans="1:35" ht="18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77"/>
      <c r="X60" s="78"/>
      <c r="Y60" s="77"/>
      <c r="Z60" s="77"/>
      <c r="AA60" s="77"/>
      <c r="AB60" s="77"/>
      <c r="AC60" s="77"/>
      <c r="AD60" s="77"/>
      <c r="AE60" s="77"/>
      <c r="AF60" s="77"/>
    </row>
    <row r="61" spans="1:35" ht="18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77"/>
      <c r="X61" s="78"/>
      <c r="Y61" s="77"/>
      <c r="Z61" s="77"/>
      <c r="AA61" s="77"/>
      <c r="AB61" s="77"/>
      <c r="AC61" s="77"/>
      <c r="AD61" s="77"/>
      <c r="AE61" s="77"/>
      <c r="AF61" s="77"/>
    </row>
    <row r="62" spans="1:35" ht="18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77"/>
      <c r="X62" s="78"/>
      <c r="Y62" s="77"/>
      <c r="Z62" s="77"/>
      <c r="AA62" s="77"/>
      <c r="AB62" s="77"/>
      <c r="AC62" s="77"/>
      <c r="AD62" s="77"/>
      <c r="AE62" s="77"/>
      <c r="AF62" s="77"/>
    </row>
    <row r="63" spans="1:35" ht="18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77"/>
      <c r="X63" s="78"/>
      <c r="Y63" s="77"/>
      <c r="Z63" s="77"/>
      <c r="AA63" s="77"/>
      <c r="AB63" s="77"/>
      <c r="AC63" s="77"/>
      <c r="AD63" s="77"/>
      <c r="AE63" s="77"/>
      <c r="AF63" s="77"/>
    </row>
    <row r="64" spans="1:35" ht="18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77"/>
      <c r="X64" s="78"/>
      <c r="Y64" s="77"/>
      <c r="Z64" s="77"/>
      <c r="AA64" s="77"/>
      <c r="AB64" s="77"/>
      <c r="AC64" s="77"/>
      <c r="AD64" s="77"/>
      <c r="AE64" s="77"/>
      <c r="AF64" s="77"/>
    </row>
    <row r="65" spans="1:32" ht="18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77"/>
      <c r="X65" s="78"/>
      <c r="Y65" s="77"/>
      <c r="Z65" s="77"/>
      <c r="AA65" s="77"/>
      <c r="AB65" s="77"/>
      <c r="AC65" s="77"/>
      <c r="AD65" s="77"/>
      <c r="AE65" s="77"/>
      <c r="AF65" s="77"/>
    </row>
    <row r="66" spans="1:32" ht="18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77"/>
      <c r="X66" s="78"/>
      <c r="Y66" s="77"/>
      <c r="Z66" s="77"/>
      <c r="AA66" s="77"/>
      <c r="AB66" s="77"/>
      <c r="AC66" s="77"/>
      <c r="AD66" s="77"/>
      <c r="AE66" s="77"/>
      <c r="AF66" s="77"/>
    </row>
    <row r="67" spans="1:32" ht="18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77"/>
      <c r="X67" s="78"/>
      <c r="Y67" s="77"/>
      <c r="Z67" s="77"/>
      <c r="AA67" s="77"/>
      <c r="AB67" s="77"/>
      <c r="AC67" s="77"/>
      <c r="AD67" s="77"/>
      <c r="AE67" s="77"/>
      <c r="AF67" s="77"/>
    </row>
    <row r="68" spans="1:32" ht="18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77"/>
      <c r="X68" s="78"/>
      <c r="Y68" s="77"/>
      <c r="Z68" s="77"/>
      <c r="AA68" s="77"/>
      <c r="AB68" s="77"/>
      <c r="AC68" s="77"/>
      <c r="AD68" s="77"/>
      <c r="AE68" s="77"/>
      <c r="AF68" s="77"/>
    </row>
    <row r="69" spans="1:32" ht="18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77"/>
      <c r="X69" s="78"/>
      <c r="Y69" s="77"/>
      <c r="Z69" s="77"/>
      <c r="AA69" s="77"/>
      <c r="AB69" s="77"/>
      <c r="AC69" s="77"/>
      <c r="AD69" s="77"/>
      <c r="AE69" s="77"/>
      <c r="AF69" s="77"/>
    </row>
    <row r="70" spans="1:32" ht="18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77"/>
      <c r="X70" s="78"/>
      <c r="Y70" s="77"/>
      <c r="Z70" s="77"/>
      <c r="AA70" s="77"/>
      <c r="AB70" s="77"/>
      <c r="AC70" s="77"/>
      <c r="AD70" s="77"/>
      <c r="AE70" s="77"/>
      <c r="AF70" s="77"/>
    </row>
    <row r="71" spans="1:32" ht="18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77"/>
      <c r="X71" s="78"/>
      <c r="Y71" s="77"/>
      <c r="Z71" s="77"/>
      <c r="AA71" s="77"/>
      <c r="AB71" s="77"/>
      <c r="AC71" s="77"/>
      <c r="AD71" s="77"/>
      <c r="AE71" s="77"/>
      <c r="AF71" s="77"/>
    </row>
    <row r="72" spans="1:32" ht="18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77"/>
      <c r="X72" s="78"/>
      <c r="Y72" s="77"/>
      <c r="Z72" s="77"/>
      <c r="AA72" s="77"/>
      <c r="AB72" s="77"/>
      <c r="AC72" s="77"/>
      <c r="AD72" s="77"/>
      <c r="AE72" s="77"/>
      <c r="AF72" s="77"/>
    </row>
    <row r="73" spans="1:32" ht="18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77"/>
      <c r="X73" s="78"/>
      <c r="Y73" s="77"/>
      <c r="Z73" s="77"/>
      <c r="AA73" s="77"/>
      <c r="AB73" s="77"/>
      <c r="AC73" s="77"/>
      <c r="AD73" s="77"/>
      <c r="AE73" s="77"/>
      <c r="AF73" s="77"/>
    </row>
    <row r="74" spans="1:32" ht="18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77"/>
      <c r="X74" s="78"/>
      <c r="Y74" s="77"/>
      <c r="Z74" s="77"/>
      <c r="AA74" s="77"/>
      <c r="AB74" s="77"/>
      <c r="AC74" s="77"/>
      <c r="AD74" s="77"/>
      <c r="AE74" s="77"/>
      <c r="AF74" s="77"/>
    </row>
    <row r="75" spans="1:32" ht="18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77"/>
      <c r="X75" s="78"/>
      <c r="Y75" s="77"/>
      <c r="Z75" s="77"/>
      <c r="AA75" s="77"/>
      <c r="AB75" s="77"/>
      <c r="AC75" s="77"/>
      <c r="AD75" s="77"/>
      <c r="AE75" s="77"/>
      <c r="AF75" s="77"/>
    </row>
    <row r="76" spans="1:32" ht="18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77"/>
      <c r="X76" s="78"/>
      <c r="Y76" s="77"/>
      <c r="Z76" s="77"/>
      <c r="AA76" s="77"/>
      <c r="AB76" s="77"/>
      <c r="AC76" s="77"/>
      <c r="AD76" s="77"/>
      <c r="AE76" s="77"/>
      <c r="AF76" s="77"/>
    </row>
    <row r="77" spans="1:32" ht="18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77"/>
      <c r="X77" s="78"/>
      <c r="Y77" s="77"/>
      <c r="Z77" s="77"/>
      <c r="AA77" s="77"/>
      <c r="AB77" s="77"/>
      <c r="AC77" s="77"/>
      <c r="AD77" s="77"/>
      <c r="AE77" s="77"/>
      <c r="AF77" s="77"/>
    </row>
    <row r="78" spans="1:32" ht="18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77"/>
      <c r="X78" s="78"/>
      <c r="Y78" s="77"/>
      <c r="Z78" s="77"/>
      <c r="AA78" s="77"/>
      <c r="AB78" s="77"/>
      <c r="AC78" s="77"/>
      <c r="AD78" s="77"/>
      <c r="AE78" s="77"/>
      <c r="AF78" s="77"/>
    </row>
    <row r="79" spans="1:32" ht="18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77"/>
      <c r="X79" s="78"/>
      <c r="Y79" s="77"/>
      <c r="Z79" s="77"/>
      <c r="AA79" s="77"/>
      <c r="AB79" s="77"/>
      <c r="AC79" s="77"/>
      <c r="AD79" s="77"/>
      <c r="AE79" s="77"/>
      <c r="AF79" s="77"/>
    </row>
    <row r="80" spans="1:32" ht="18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77"/>
      <c r="X80" s="78"/>
      <c r="Y80" s="77"/>
      <c r="Z80" s="77"/>
      <c r="AA80" s="77"/>
      <c r="AB80" s="77"/>
      <c r="AC80" s="77"/>
      <c r="AD80" s="77"/>
      <c r="AE80" s="77"/>
      <c r="AF80" s="77"/>
    </row>
    <row r="81" spans="1:32" ht="18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77"/>
      <c r="X81" s="78"/>
      <c r="Y81" s="77"/>
      <c r="Z81" s="77"/>
      <c r="AA81" s="77"/>
      <c r="AB81" s="77"/>
      <c r="AC81" s="77"/>
      <c r="AD81" s="77"/>
      <c r="AE81" s="77"/>
      <c r="AF81" s="77"/>
    </row>
    <row r="82" spans="1:32" ht="18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77"/>
      <c r="X82" s="78"/>
      <c r="Y82" s="77"/>
      <c r="Z82" s="77"/>
      <c r="AA82" s="77"/>
      <c r="AB82" s="77"/>
      <c r="AC82" s="77"/>
      <c r="AD82" s="77"/>
      <c r="AE82" s="77"/>
      <c r="AF82" s="77"/>
    </row>
    <row r="83" spans="1:32" ht="18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77"/>
      <c r="X83" s="78"/>
      <c r="Y83" s="77"/>
      <c r="Z83" s="77"/>
      <c r="AA83" s="77"/>
      <c r="AB83" s="77"/>
      <c r="AC83" s="77"/>
      <c r="AD83" s="77"/>
      <c r="AE83" s="77"/>
      <c r="AF83" s="77"/>
    </row>
    <row r="84" spans="1:32" ht="18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77"/>
      <c r="X84" s="78"/>
      <c r="Y84" s="77"/>
      <c r="Z84" s="77"/>
      <c r="AA84" s="77"/>
      <c r="AB84" s="77"/>
      <c r="AC84" s="77"/>
      <c r="AD84" s="77"/>
      <c r="AE84" s="77"/>
      <c r="AF84" s="77"/>
    </row>
    <row r="85" spans="1:32" ht="18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77"/>
      <c r="X85" s="78"/>
      <c r="Y85" s="77"/>
      <c r="Z85" s="77"/>
      <c r="AA85" s="77"/>
      <c r="AB85" s="77"/>
      <c r="AC85" s="77"/>
      <c r="AD85" s="77"/>
      <c r="AE85" s="77"/>
      <c r="AF85" s="77"/>
    </row>
    <row r="86" spans="1:32" ht="18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77"/>
      <c r="X86" s="78"/>
      <c r="Y86" s="77"/>
      <c r="Z86" s="77"/>
      <c r="AA86" s="77"/>
      <c r="AB86" s="77"/>
      <c r="AC86" s="77"/>
      <c r="AD86" s="77"/>
      <c r="AE86" s="77"/>
      <c r="AF86" s="77"/>
    </row>
    <row r="87" spans="1:32" ht="18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77"/>
      <c r="X87" s="78"/>
      <c r="Y87" s="77"/>
      <c r="Z87" s="77"/>
      <c r="AA87" s="77"/>
      <c r="AB87" s="77"/>
      <c r="AC87" s="77"/>
      <c r="AD87" s="77"/>
      <c r="AE87" s="77"/>
      <c r="AF87" s="77"/>
    </row>
    <row r="88" spans="1:32" ht="18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77"/>
      <c r="X88" s="78"/>
      <c r="Y88" s="77"/>
      <c r="Z88" s="77"/>
      <c r="AA88" s="77"/>
      <c r="AB88" s="77"/>
      <c r="AC88" s="77"/>
      <c r="AD88" s="77"/>
      <c r="AE88" s="77"/>
      <c r="AF88" s="77"/>
    </row>
    <row r="89" spans="1:32" ht="18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77"/>
      <c r="X89" s="78"/>
      <c r="Y89" s="77"/>
      <c r="Z89" s="77"/>
      <c r="AA89" s="77"/>
      <c r="AB89" s="77"/>
      <c r="AC89" s="77"/>
      <c r="AD89" s="77"/>
      <c r="AE89" s="77"/>
      <c r="AF89" s="77"/>
    </row>
    <row r="90" spans="1:32" ht="18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77"/>
      <c r="X90" s="78"/>
      <c r="Y90" s="77"/>
      <c r="Z90" s="77"/>
      <c r="AA90" s="77"/>
      <c r="AB90" s="77"/>
      <c r="AC90" s="77"/>
      <c r="AD90" s="77"/>
      <c r="AE90" s="77"/>
      <c r="AF90" s="77"/>
    </row>
    <row r="91" spans="1:32" ht="18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77"/>
      <c r="X91" s="78"/>
      <c r="Y91" s="77"/>
      <c r="Z91" s="77"/>
      <c r="AA91" s="77"/>
      <c r="AB91" s="77"/>
      <c r="AC91" s="77"/>
      <c r="AD91" s="77"/>
      <c r="AE91" s="77"/>
      <c r="AF91" s="77"/>
    </row>
    <row r="92" spans="1:32" ht="18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77"/>
      <c r="X92" s="78"/>
      <c r="Y92" s="77"/>
      <c r="Z92" s="77"/>
      <c r="AA92" s="77"/>
      <c r="AB92" s="77"/>
      <c r="AC92" s="77"/>
      <c r="AD92" s="77"/>
      <c r="AE92" s="77"/>
      <c r="AF92" s="77"/>
    </row>
    <row r="93" spans="1:32" ht="18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77"/>
      <c r="X93" s="78"/>
      <c r="Y93" s="77"/>
      <c r="Z93" s="77"/>
      <c r="AA93" s="77"/>
      <c r="AB93" s="77"/>
      <c r="AC93" s="77"/>
      <c r="AD93" s="77"/>
      <c r="AE93" s="77"/>
      <c r="AF93" s="77"/>
    </row>
    <row r="94" spans="1:32" ht="18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77"/>
      <c r="X94" s="78"/>
      <c r="Y94" s="77"/>
      <c r="Z94" s="77"/>
      <c r="AA94" s="77"/>
      <c r="AB94" s="77"/>
      <c r="AC94" s="77"/>
      <c r="AD94" s="77"/>
      <c r="AE94" s="77"/>
      <c r="AF94" s="77"/>
    </row>
    <row r="95" spans="1:32" ht="18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77"/>
      <c r="X95" s="78"/>
      <c r="Y95" s="77"/>
      <c r="Z95" s="77"/>
      <c r="AA95" s="77"/>
      <c r="AB95" s="77"/>
      <c r="AC95" s="77"/>
      <c r="AD95" s="77"/>
      <c r="AE95" s="77"/>
      <c r="AF95" s="77"/>
    </row>
    <row r="96" spans="1:32" ht="18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77"/>
      <c r="X96" s="78"/>
      <c r="Y96" s="77"/>
      <c r="Z96" s="77"/>
      <c r="AA96" s="77"/>
      <c r="AB96" s="77"/>
      <c r="AC96" s="77"/>
      <c r="AD96" s="77"/>
      <c r="AE96" s="77"/>
      <c r="AF96" s="77"/>
    </row>
    <row r="97" spans="1:32" ht="18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77"/>
      <c r="X97" s="78"/>
      <c r="Y97" s="77"/>
      <c r="Z97" s="77"/>
      <c r="AA97" s="77"/>
      <c r="AB97" s="77"/>
      <c r="AC97" s="77"/>
      <c r="AD97" s="77"/>
      <c r="AE97" s="77"/>
      <c r="AF97" s="77"/>
    </row>
    <row r="98" spans="1:32" ht="18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77"/>
      <c r="X98" s="78"/>
      <c r="Y98" s="77"/>
      <c r="Z98" s="77"/>
      <c r="AA98" s="77"/>
      <c r="AB98" s="77"/>
      <c r="AC98" s="77"/>
      <c r="AD98" s="77"/>
      <c r="AE98" s="77"/>
      <c r="AF98" s="77"/>
    </row>
    <row r="99" spans="1:32" ht="18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77"/>
      <c r="X99" s="78"/>
      <c r="Y99" s="77"/>
      <c r="Z99" s="77"/>
      <c r="AA99" s="77"/>
      <c r="AB99" s="77"/>
      <c r="AC99" s="77"/>
      <c r="AD99" s="77"/>
      <c r="AE99" s="77"/>
      <c r="AF99" s="77"/>
    </row>
    <row r="100" spans="1:32" ht="18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77"/>
      <c r="X100" s="78"/>
      <c r="Y100" s="77"/>
      <c r="Z100" s="77"/>
      <c r="AA100" s="77"/>
      <c r="AB100" s="77"/>
      <c r="AC100" s="77"/>
      <c r="AD100" s="77"/>
      <c r="AE100" s="77"/>
      <c r="AF100" s="77"/>
    </row>
    <row r="101" spans="1:32" ht="18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77"/>
      <c r="X101" s="78"/>
      <c r="Y101" s="77"/>
      <c r="Z101" s="77"/>
      <c r="AA101" s="77"/>
      <c r="AB101" s="77"/>
      <c r="AC101" s="77"/>
      <c r="AD101" s="77"/>
      <c r="AE101" s="77"/>
      <c r="AF101" s="77"/>
    </row>
    <row r="102" spans="1:32" ht="18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77"/>
      <c r="X102" s="78"/>
      <c r="Y102" s="77"/>
      <c r="Z102" s="77"/>
      <c r="AA102" s="77"/>
      <c r="AB102" s="77"/>
      <c r="AC102" s="77"/>
      <c r="AD102" s="77"/>
      <c r="AE102" s="77"/>
      <c r="AF102" s="77"/>
    </row>
    <row r="103" spans="1:32" ht="18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77"/>
      <c r="X103" s="78"/>
      <c r="Y103" s="77"/>
      <c r="Z103" s="77"/>
      <c r="AA103" s="77"/>
      <c r="AB103" s="77"/>
      <c r="AC103" s="77"/>
      <c r="AD103" s="77"/>
      <c r="AE103" s="77"/>
      <c r="AF103" s="77"/>
    </row>
    <row r="104" spans="1:32" ht="18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77"/>
      <c r="X104" s="78"/>
      <c r="Y104" s="77"/>
      <c r="Z104" s="77"/>
      <c r="AA104" s="77"/>
      <c r="AB104" s="77"/>
      <c r="AC104" s="77"/>
      <c r="AD104" s="77"/>
      <c r="AE104" s="77"/>
      <c r="AF104" s="77"/>
    </row>
    <row r="105" spans="1:32" ht="18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77"/>
      <c r="X105" s="78"/>
      <c r="Y105" s="77"/>
      <c r="Z105" s="77"/>
      <c r="AA105" s="77"/>
      <c r="AB105" s="77"/>
      <c r="AC105" s="77"/>
      <c r="AD105" s="77"/>
      <c r="AE105" s="77"/>
      <c r="AF105" s="77"/>
    </row>
    <row r="106" spans="1:32" ht="18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77"/>
      <c r="X106" s="78"/>
      <c r="Y106" s="77"/>
      <c r="Z106" s="77"/>
      <c r="AA106" s="77"/>
      <c r="AB106" s="77"/>
      <c r="AC106" s="77"/>
      <c r="AD106" s="77"/>
      <c r="AE106" s="77"/>
      <c r="AF106" s="77"/>
    </row>
    <row r="107" spans="1:32" ht="18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77"/>
      <c r="X107" s="78"/>
      <c r="Y107" s="77"/>
      <c r="Z107" s="77"/>
      <c r="AA107" s="77"/>
      <c r="AB107" s="77"/>
      <c r="AC107" s="77"/>
      <c r="AD107" s="77"/>
      <c r="AE107" s="77"/>
      <c r="AF107" s="77"/>
    </row>
    <row r="108" spans="1:32" ht="18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77"/>
      <c r="X108" s="78"/>
      <c r="Y108" s="77"/>
      <c r="Z108" s="77"/>
      <c r="AA108" s="77"/>
      <c r="AB108" s="77"/>
      <c r="AC108" s="77"/>
      <c r="AD108" s="77"/>
      <c r="AE108" s="77"/>
      <c r="AF108" s="77"/>
    </row>
    <row r="109" spans="1:32" ht="18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77"/>
      <c r="X109" s="78"/>
      <c r="Y109" s="77"/>
      <c r="Z109" s="77"/>
      <c r="AA109" s="77"/>
      <c r="AB109" s="77"/>
      <c r="AC109" s="77"/>
      <c r="AD109" s="77"/>
      <c r="AE109" s="77"/>
      <c r="AF109" s="77"/>
    </row>
    <row r="110" spans="1:32" ht="18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77"/>
      <c r="X110" s="78"/>
      <c r="Y110" s="77"/>
      <c r="Z110" s="77"/>
      <c r="AA110" s="77"/>
      <c r="AB110" s="77"/>
      <c r="AC110" s="77"/>
      <c r="AD110" s="77"/>
      <c r="AE110" s="77"/>
      <c r="AF110" s="77"/>
    </row>
    <row r="111" spans="1:32" ht="18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77"/>
      <c r="X111" s="78"/>
      <c r="Y111" s="77"/>
      <c r="Z111" s="77"/>
      <c r="AA111" s="77"/>
      <c r="AB111" s="77"/>
      <c r="AC111" s="77"/>
      <c r="AD111" s="77"/>
      <c r="AE111" s="77"/>
      <c r="AF111" s="77"/>
    </row>
    <row r="112" spans="1:32" ht="18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77"/>
      <c r="X112" s="78"/>
      <c r="Y112" s="77"/>
      <c r="Z112" s="77"/>
      <c r="AA112" s="77"/>
      <c r="AB112" s="77"/>
      <c r="AC112" s="77"/>
      <c r="AD112" s="77"/>
      <c r="AE112" s="77"/>
      <c r="AF112" s="77"/>
    </row>
    <row r="113" spans="1:32" ht="18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77"/>
      <c r="X113" s="78"/>
      <c r="Y113" s="77"/>
      <c r="Z113" s="77"/>
      <c r="AA113" s="77"/>
      <c r="AB113" s="77"/>
      <c r="AC113" s="77"/>
      <c r="AD113" s="77"/>
      <c r="AE113" s="77"/>
      <c r="AF113" s="77"/>
    </row>
    <row r="114" spans="1:32" ht="18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77"/>
      <c r="X114" s="78"/>
      <c r="Y114" s="77"/>
      <c r="Z114" s="77"/>
      <c r="AA114" s="77"/>
      <c r="AB114" s="77"/>
      <c r="AC114" s="77"/>
      <c r="AD114" s="77"/>
      <c r="AE114" s="77"/>
      <c r="AF114" s="77"/>
    </row>
    <row r="115" spans="1:32" ht="18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77"/>
      <c r="X115" s="78"/>
      <c r="Y115" s="77"/>
      <c r="Z115" s="77"/>
      <c r="AA115" s="77"/>
      <c r="AB115" s="77"/>
      <c r="AC115" s="77"/>
      <c r="AD115" s="77"/>
      <c r="AE115" s="77"/>
      <c r="AF115" s="77"/>
    </row>
    <row r="116" spans="1:32" ht="18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77"/>
      <c r="X116" s="78"/>
      <c r="Y116" s="77"/>
      <c r="Z116" s="77"/>
      <c r="AA116" s="77"/>
      <c r="AB116" s="77"/>
      <c r="AC116" s="77"/>
      <c r="AD116" s="77"/>
      <c r="AE116" s="77"/>
      <c r="AF116" s="77"/>
    </row>
    <row r="117" spans="1:32" ht="18" x14ac:dyDescent="0.2">
      <c r="W117" s="77"/>
      <c r="X117" s="65"/>
      <c r="Y117" s="77"/>
      <c r="Z117" s="77"/>
      <c r="AA117" s="77"/>
      <c r="AB117" s="77"/>
      <c r="AC117" s="77"/>
      <c r="AD117" s="77"/>
      <c r="AE117" s="77"/>
      <c r="AF117" s="77"/>
    </row>
    <row r="118" spans="1:32" ht="18" x14ac:dyDescent="0.2">
      <c r="W118" s="77"/>
      <c r="X118" s="65"/>
      <c r="Y118" s="77"/>
      <c r="Z118" s="77"/>
      <c r="AA118" s="77"/>
      <c r="AB118" s="77"/>
      <c r="AC118" s="77"/>
      <c r="AD118" s="77"/>
      <c r="AE118" s="77"/>
      <c r="AF118" s="77"/>
    </row>
    <row r="119" spans="1:32" ht="18" x14ac:dyDescent="0.2">
      <c r="W119" s="77"/>
      <c r="X119" s="65"/>
      <c r="Y119" s="77"/>
      <c r="Z119" s="77"/>
      <c r="AA119" s="77"/>
      <c r="AB119" s="77"/>
      <c r="AC119" s="77"/>
      <c r="AD119" s="77"/>
      <c r="AE119" s="77"/>
      <c r="AF119" s="77"/>
    </row>
    <row r="120" spans="1:32" ht="18" x14ac:dyDescent="0.2">
      <c r="W120" s="77"/>
      <c r="X120" s="65"/>
      <c r="Y120" s="77"/>
      <c r="Z120" s="77"/>
      <c r="AA120" s="77"/>
      <c r="AB120" s="77"/>
      <c r="AC120" s="77"/>
      <c r="AD120" s="77"/>
      <c r="AE120" s="77"/>
      <c r="AF120" s="77"/>
    </row>
    <row r="121" spans="1:32" ht="18" x14ac:dyDescent="0.2">
      <c r="W121" s="77"/>
      <c r="X121" s="65"/>
      <c r="Y121" s="77"/>
      <c r="Z121" s="77"/>
      <c r="AA121" s="77"/>
      <c r="AB121" s="77"/>
      <c r="AC121" s="77"/>
      <c r="AD121" s="77"/>
      <c r="AE121" s="77"/>
      <c r="AF121" s="77"/>
    </row>
    <row r="122" spans="1:32" ht="18" x14ac:dyDescent="0.2">
      <c r="W122" s="77"/>
      <c r="X122" s="65"/>
      <c r="Y122" s="77"/>
      <c r="Z122" s="77"/>
      <c r="AA122" s="77"/>
      <c r="AB122" s="77"/>
      <c r="AC122" s="77"/>
      <c r="AD122" s="77"/>
      <c r="AE122" s="77"/>
      <c r="AF122" s="77"/>
    </row>
  </sheetData>
  <sheetProtection sheet="1" objects="1" scenarios="1" selectLockedCells="1"/>
  <mergeCells count="4">
    <mergeCell ref="A1:B1"/>
    <mergeCell ref="C1:J1"/>
    <mergeCell ref="K1:L1"/>
    <mergeCell ref="M1:O1"/>
  </mergeCells>
  <conditionalFormatting sqref="W3:X122 Y21:AC122 AD39:AF122">
    <cfRule type="cellIs" dxfId="71" priority="1" stopIfTrue="1" operator="equal">
      <formula>1</formula>
    </cfRule>
    <cfRule type="cellIs" dxfId="70" priority="2" stopIfTrue="1" operator="equal">
      <formula>2</formula>
    </cfRule>
    <cfRule type="cellIs" dxfId="69" priority="3" stopIfTrue="1" operator="equal">
      <formula>3</formula>
    </cfRule>
  </conditionalFormatting>
  <conditionalFormatting sqref="Y3:Y20">
    <cfRule type="cellIs" dxfId="68" priority="4" stopIfTrue="1" operator="equal">
      <formula>3</formula>
    </cfRule>
    <cfRule type="cellIs" dxfId="67" priority="5" stopIfTrue="1" operator="equal">
      <formula>2</formula>
    </cfRule>
    <cfRule type="cellIs" dxfId="66" priority="6" stopIfTrue="1" operator="equal">
      <formula>1</formula>
    </cfRule>
  </conditionalFormatting>
  <dataValidations count="1">
    <dataValidation type="list" allowBlank="1" showErrorMessage="1" sqref="D3:T3 E4:T4 F5:T5 G6:T6 H7:T7 I8:T8 J9:T9 K10:T10 L11:T11 M12:T12 N13:T13 O14:T14 P15:T15 Q16:T16 R17:T17 S18:T18 T19">
      <formula1>$D$21:$D$26</formula1>
      <formula2>0</formula2>
    </dataValidation>
  </dataValidations>
  <pageMargins left="0.62986111111111109" right="0.2361111111111111" top="0.74791666666666667" bottom="0.74791666666666667" header="0.51180555555555551" footer="0.51180555555555551"/>
  <pageSetup paperSize="9" firstPageNumber="0" fitToWidth="2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16"/>
  <sheetViews>
    <sheetView showGridLines="0" showRowColHeaders="0" workbookViewId="0">
      <selection activeCell="C1" sqref="C1"/>
    </sheetView>
  </sheetViews>
  <sheetFormatPr baseColWidth="10" defaultRowHeight="12.75" x14ac:dyDescent="0.2"/>
  <cols>
    <col min="1" max="1" width="3.140625" style="1" customWidth="1"/>
    <col min="2" max="2" width="22.7109375" style="1" customWidth="1"/>
    <col min="3" max="18" width="4.7109375" style="1" customWidth="1"/>
    <col min="19" max="19" width="7.28515625" style="1" customWidth="1"/>
    <col min="20" max="20" width="9.7109375" style="1" customWidth="1"/>
    <col min="21" max="21" width="5.7109375" style="1" customWidth="1"/>
    <col min="22" max="22" width="4.7109375" style="2" customWidth="1"/>
    <col min="23" max="23" width="5.7109375" style="1" customWidth="1"/>
    <col min="24" max="24" width="22.7109375" style="1" customWidth="1"/>
    <col min="25" max="25" width="7.28515625" style="1" customWidth="1"/>
    <col min="26" max="26" width="9.7109375" style="1" customWidth="1"/>
    <col min="27" max="27" width="5.7109375" style="1" customWidth="1"/>
    <col min="28" max="30" width="4.28515625" style="1" customWidth="1"/>
    <col min="31" max="16384" width="11.42578125" style="1"/>
  </cols>
  <sheetData>
    <row r="1" spans="1:65" s="5" customFormat="1" ht="24.95" customHeight="1" x14ac:dyDescent="0.2">
      <c r="A1" s="130" t="s">
        <v>0</v>
      </c>
      <c r="B1" s="130"/>
      <c r="C1" s="131"/>
      <c r="D1" s="131"/>
      <c r="E1" s="131"/>
      <c r="F1" s="131"/>
      <c r="G1" s="131"/>
      <c r="H1" s="131"/>
      <c r="I1" s="131"/>
      <c r="J1" s="131"/>
      <c r="K1" s="132" t="s">
        <v>1</v>
      </c>
      <c r="L1" s="132"/>
      <c r="M1" s="133"/>
      <c r="N1" s="133"/>
      <c r="O1" s="133"/>
      <c r="P1" s="4"/>
      <c r="Q1" s="4">
        <v>1</v>
      </c>
      <c r="R1" s="4" t="s">
        <v>2</v>
      </c>
      <c r="V1" s="6"/>
      <c r="W1" s="7" t="s">
        <v>5</v>
      </c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</row>
    <row r="2" spans="1:65" x14ac:dyDescent="0.2">
      <c r="A2" s="8"/>
      <c r="B2" s="9" t="s">
        <v>6</v>
      </c>
      <c r="C2" s="10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0">
        <v>8</v>
      </c>
      <c r="K2" s="10">
        <v>9</v>
      </c>
      <c r="L2" s="10">
        <v>10</v>
      </c>
      <c r="M2" s="10">
        <v>11</v>
      </c>
      <c r="N2" s="10">
        <v>12</v>
      </c>
      <c r="O2" s="10">
        <v>13</v>
      </c>
      <c r="P2" s="10">
        <v>14</v>
      </c>
      <c r="Q2" s="10">
        <v>15</v>
      </c>
      <c r="R2" s="10">
        <v>16</v>
      </c>
      <c r="S2" s="11" t="s">
        <v>7</v>
      </c>
      <c r="T2" s="12" t="s">
        <v>8</v>
      </c>
      <c r="U2" s="11" t="s">
        <v>9</v>
      </c>
      <c r="V2" s="13"/>
      <c r="W2" s="11" t="s">
        <v>9</v>
      </c>
      <c r="X2" s="11" t="s">
        <v>6</v>
      </c>
      <c r="Y2" s="11" t="s">
        <v>7</v>
      </c>
      <c r="Z2" s="12" t="s">
        <v>8</v>
      </c>
      <c r="AA2" s="12" t="s">
        <v>10</v>
      </c>
      <c r="AB2" s="12" t="s">
        <v>11</v>
      </c>
      <c r="AC2" s="12" t="s">
        <v>12</v>
      </c>
      <c r="AD2" s="12" t="s">
        <v>13</v>
      </c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</row>
    <row r="3" spans="1:65" ht="24.95" customHeight="1" x14ac:dyDescent="0.2">
      <c r="A3" s="15">
        <v>1</v>
      </c>
      <c r="B3" s="16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0">
        <f t="shared" ref="S3:S18" si="0">SUM(AE3:AT3)</f>
        <v>0</v>
      </c>
      <c r="T3" s="21">
        <f>AE3*$S$3+AF3*$S$4+AG3*$S$5+AH3*$S$6+AI3*$S$7+AJ3*$S$8+AK3*$S$9+AL3*$S$10+AM3*$S$11+AN3*$S$12+AO3*$S$13+AP3*$S$14+AQ3*$S$15+AR3*$S$16+AS3*$S$17+AT3*$S$18</f>
        <v>0</v>
      </c>
      <c r="U3" s="22">
        <f t="shared" ref="U3:U18" si="1">RANK(U19,$U$19:$U$34,0)</f>
        <v>1</v>
      </c>
      <c r="V3" s="23">
        <f t="shared" ref="V3:V18" si="2">B3</f>
        <v>0</v>
      </c>
      <c r="W3" s="20">
        <f>SMALL($U$3:$U$18,1)</f>
        <v>1</v>
      </c>
      <c r="X3" s="24" t="str">
        <f>IF(H35=0,"",VLOOKUP(1,$F$35:$G$50,2,FALSE))</f>
        <v/>
      </c>
      <c r="Y3" s="25" t="str">
        <f t="shared" ref="Y3:Y18" si="3">IF(X3="","",VLOOKUP(X3,$B$3:$S$18,18,FALSE))</f>
        <v/>
      </c>
      <c r="Z3" s="26" t="str">
        <f t="shared" ref="Z3:Z18" si="4">IF(X3="","",VLOOKUP(X3,$B$3:$T$18,19,FALSE))</f>
        <v/>
      </c>
      <c r="AA3" s="27" t="str">
        <f t="shared" ref="AA3:AA18" si="5">IF(X3="","",VLOOKUP(X3,$AA$19:$AE$34,5,FALSE))</f>
        <v/>
      </c>
      <c r="AB3" s="27" t="str">
        <f t="shared" ref="AB3:AB18" si="6">IF(X3="","",VLOOKUP(X3,$AA$19:$AD$34,2,FALSE))</f>
        <v/>
      </c>
      <c r="AC3" s="27" t="str">
        <f t="shared" ref="AC3:AC18" si="7">IF(X3="","",VLOOKUP(X3,$AA$19:$AD$34,3,FALSE))</f>
        <v/>
      </c>
      <c r="AD3" s="28" t="str">
        <f t="shared" ref="AD3:AD18" si="8">IF(X3="","",VLOOKUP(X3,$AA$19:$AD$34,4,FALSE))</f>
        <v/>
      </c>
      <c r="AE3" s="29">
        <f t="shared" ref="AE3:AE18" si="9">IF(C3=1,1,IF(C3="+",1,IF(C3=0,0,IF(C3="-",0,IF(C3="",0,0.5)))))</f>
        <v>0</v>
      </c>
      <c r="AF3" s="4">
        <f t="shared" ref="AF3:AF18" si="10">IF(D3=1,1,IF(D3="+",1,IF(D3=0,0,IF(D3="-",0,IF(D3="",0,0.5)))))</f>
        <v>0</v>
      </c>
      <c r="AG3" s="4">
        <f t="shared" ref="AG3:AG18" si="11">IF(E3=1,1,IF(E3="+",1,IF(E3=0,0,IF(E3="-",0,IF(E3="",0,0.5)))))</f>
        <v>0</v>
      </c>
      <c r="AH3" s="4">
        <f t="shared" ref="AH3:AH18" si="12">IF(F3=1,1,IF(F3="+",1,IF(F3=0,0,IF(F3="-",0,IF(F3="",0,0.5)))))</f>
        <v>0</v>
      </c>
      <c r="AI3" s="4">
        <f t="shared" ref="AI3:AI18" si="13">IF(G3=1,1,IF(G3="+",1,IF(G3=0,0,IF(G3="-",0,IF(G3="",0,0.5)))))</f>
        <v>0</v>
      </c>
      <c r="AJ3" s="4">
        <f t="shared" ref="AJ3:AJ18" si="14">IF(H3=1,1,IF(H3="+",1,IF(H3=0,0,IF(H3="-",0,IF(H3="",0,0.5)))))</f>
        <v>0</v>
      </c>
      <c r="AK3" s="4">
        <f t="shared" ref="AK3:AK18" si="15">IF(I3=1,1,IF(I3="+",1,IF(I3=0,0,IF(I3="-",0,IF(I3="",0,0.5)))))</f>
        <v>0</v>
      </c>
      <c r="AL3" s="4">
        <f t="shared" ref="AL3:AL18" si="16">IF(J3=1,1,IF(J3="+",1,IF(J3=0,0,IF(J3="-",0,IF(J3="",0,0.5)))))</f>
        <v>0</v>
      </c>
      <c r="AM3" s="4">
        <f t="shared" ref="AM3:AM18" si="17">IF(K3=1,1,IF(K3="+",1,IF(K3=0,0,IF(K3="-",0,IF(K3="",0,0.5)))))</f>
        <v>0</v>
      </c>
      <c r="AN3" s="4">
        <f t="shared" ref="AN3:AN18" si="18">IF(L3=1,1,IF(L3="+",1,IF(L3=0,0,IF(L3="-",0,IF(L3="",0,0.5)))))</f>
        <v>0</v>
      </c>
      <c r="AO3" s="4">
        <f t="shared" ref="AO3:AO18" si="19">IF(M3=1,1,IF(M3="+",1,IF(M3=0,0,IF(M3="-",0,IF(M3="",0,0.5)))))</f>
        <v>0</v>
      </c>
      <c r="AP3" s="4">
        <f t="shared" ref="AP3:AP18" si="20">IF(N3=1,1,IF(N3="+",1,IF(N3=0,0,IF(N3="-",0,IF(N3="",0,0.5)))))</f>
        <v>0</v>
      </c>
      <c r="AQ3" s="4">
        <f t="shared" ref="AQ3:AQ18" si="21">IF(O3=1,1,IF(O3="+",1,IF(O3=0,0,IF(O3="-",0,IF(O3="",0,0.5)))))</f>
        <v>0</v>
      </c>
      <c r="AR3" s="4">
        <f t="shared" ref="AR3:AR18" si="22">IF(P3=1,1,IF(P3="+",1,IF(P3=0,0,IF(P3="-",0,IF(P3="",0,0.5)))))</f>
        <v>0</v>
      </c>
      <c r="AS3" s="4">
        <f t="shared" ref="AS3:AS18" si="23">IF(Q3=1,1,IF(Q3="+",1,IF(Q3=0,0,IF(Q3="-",0,IF(Q3="",0,0.5)))))</f>
        <v>0</v>
      </c>
      <c r="AT3" s="4">
        <f t="shared" ref="AT3:AT18" si="24">IF(R3=1,1,IF(R3="+",1,IF(R3=0,0,IF(R3="-",0,IF(R3="",0,0.5)))))</f>
        <v>0</v>
      </c>
      <c r="AU3" s="4"/>
      <c r="AV3" s="4">
        <f t="shared" ref="AV3:AV18" si="25">IF(C3="",0,1)</f>
        <v>0</v>
      </c>
      <c r="AW3" s="4">
        <f t="shared" ref="AW3:AW18" si="26">IF(D3="",0,1)</f>
        <v>0</v>
      </c>
      <c r="AX3" s="4">
        <f t="shared" ref="AX3:AX18" si="27">IF(E3="",0,1)</f>
        <v>0</v>
      </c>
      <c r="AY3" s="4">
        <f t="shared" ref="AY3:AY18" si="28">IF(F3="",0,1)</f>
        <v>0</v>
      </c>
      <c r="AZ3" s="4">
        <f t="shared" ref="AZ3:AZ18" si="29">IF(G3="",0,1)</f>
        <v>0</v>
      </c>
      <c r="BA3" s="4">
        <f t="shared" ref="BA3:BA18" si="30">IF(H3="",0,1)</f>
        <v>0</v>
      </c>
      <c r="BB3" s="4">
        <f t="shared" ref="BB3:BB18" si="31">IF(I3="",0,1)</f>
        <v>0</v>
      </c>
      <c r="BC3" s="4">
        <f t="shared" ref="BC3:BC18" si="32">IF(J3="",0,1)</f>
        <v>0</v>
      </c>
      <c r="BD3" s="4">
        <f t="shared" ref="BD3:BD18" si="33">IF(K3="",0,1)</f>
        <v>0</v>
      </c>
      <c r="BE3" s="4">
        <f t="shared" ref="BE3:BE18" si="34">IF(L3="",0,1)</f>
        <v>0</v>
      </c>
      <c r="BF3" s="4">
        <f t="shared" ref="BF3:BF18" si="35">IF(M3="",0,1)</f>
        <v>0</v>
      </c>
      <c r="BG3" s="4">
        <f t="shared" ref="BG3:BG18" si="36">IF(N3="",0,1)</f>
        <v>0</v>
      </c>
      <c r="BH3" s="4">
        <f t="shared" ref="BH3:BH18" si="37">IF(O3="",0,1)</f>
        <v>0</v>
      </c>
      <c r="BI3" s="4">
        <f t="shared" ref="BI3:BI18" si="38">IF(P3="",0,1)</f>
        <v>0</v>
      </c>
      <c r="BJ3" s="4">
        <f t="shared" ref="BJ3:BJ18" si="39">IF(Q3="",0,1)</f>
        <v>0</v>
      </c>
      <c r="BK3" s="4">
        <f t="shared" ref="BK3:BK18" si="40">IF(R3="",0,1)</f>
        <v>0</v>
      </c>
      <c r="BL3" s="14"/>
      <c r="BM3" s="14"/>
    </row>
    <row r="4" spans="1:65" ht="24.95" customHeight="1" x14ac:dyDescent="0.2">
      <c r="A4" s="30">
        <v>2</v>
      </c>
      <c r="B4" s="31"/>
      <c r="C4" s="32" t="str">
        <f t="shared" ref="C4:C18" si="41">IF(INDEX($A$1:$R$18,COLUMN(),ROW())="","",IF(INDEX($A$1:$R$18,COLUMN(),ROW())=1,0,IF(INDEX($A$1:$R$18,COLUMN(),ROW())=0,1,IF(INDEX($A$1:$R$18,COLUMN(),ROW())="+","-",IF(INDEX($A$1:$R$18,COLUMN(),ROW())="-","+","½")))))</f>
        <v/>
      </c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2">
        <f t="shared" si="0"/>
        <v>0</v>
      </c>
      <c r="T4" s="36">
        <f t="shared" ref="T4:T18" si="42">AE4*$S$3+AF4*$S$4+AG4*$S$5+AH4*$S$6+AI4*$S$7+AJ4*$S$8+AK4*$S$9+AL4*$S$10+AM4*$S$11+AN4*$S$12+AO4*$S$13+AP4*$S$14+AQ4*$S$15+AR4*$S$16+AS4*$S$17+AT4*$S$18</f>
        <v>0</v>
      </c>
      <c r="U4" s="37">
        <f t="shared" si="1"/>
        <v>1</v>
      </c>
      <c r="V4" s="23">
        <f t="shared" si="2"/>
        <v>0</v>
      </c>
      <c r="W4" s="32">
        <f>SMALL($U$3:$U$18,2)</f>
        <v>1</v>
      </c>
      <c r="X4" s="38" t="str">
        <f>IF(H36=0,"",VLOOKUP(2,$F$35:$G$50,2,FALSE))</f>
        <v/>
      </c>
      <c r="Y4" s="39" t="str">
        <f t="shared" si="3"/>
        <v/>
      </c>
      <c r="Z4" s="40" t="str">
        <f t="shared" si="4"/>
        <v/>
      </c>
      <c r="AA4" s="41" t="str">
        <f t="shared" si="5"/>
        <v/>
      </c>
      <c r="AB4" s="41" t="str">
        <f t="shared" si="6"/>
        <v/>
      </c>
      <c r="AC4" s="41" t="str">
        <f t="shared" si="7"/>
        <v/>
      </c>
      <c r="AD4" s="42" t="str">
        <f t="shared" si="8"/>
        <v/>
      </c>
      <c r="AE4" s="29">
        <f t="shared" si="9"/>
        <v>0</v>
      </c>
      <c r="AF4" s="4">
        <f t="shared" si="10"/>
        <v>0</v>
      </c>
      <c r="AG4" s="4">
        <f t="shared" si="11"/>
        <v>0</v>
      </c>
      <c r="AH4" s="4">
        <f t="shared" si="12"/>
        <v>0</v>
      </c>
      <c r="AI4" s="4">
        <f t="shared" si="13"/>
        <v>0</v>
      </c>
      <c r="AJ4" s="4">
        <f t="shared" si="14"/>
        <v>0</v>
      </c>
      <c r="AK4" s="4">
        <f t="shared" si="15"/>
        <v>0</v>
      </c>
      <c r="AL4" s="4">
        <f t="shared" si="16"/>
        <v>0</v>
      </c>
      <c r="AM4" s="4">
        <f t="shared" si="17"/>
        <v>0</v>
      </c>
      <c r="AN4" s="4">
        <f t="shared" si="18"/>
        <v>0</v>
      </c>
      <c r="AO4" s="4">
        <f t="shared" si="19"/>
        <v>0</v>
      </c>
      <c r="AP4" s="4">
        <f t="shared" si="20"/>
        <v>0</v>
      </c>
      <c r="AQ4" s="4">
        <f t="shared" si="21"/>
        <v>0</v>
      </c>
      <c r="AR4" s="4">
        <f t="shared" si="22"/>
        <v>0</v>
      </c>
      <c r="AS4" s="4">
        <f t="shared" si="23"/>
        <v>0</v>
      </c>
      <c r="AT4" s="4">
        <f t="shared" si="24"/>
        <v>0</v>
      </c>
      <c r="AU4" s="4"/>
      <c r="AV4" s="4">
        <f t="shared" si="25"/>
        <v>0</v>
      </c>
      <c r="AW4" s="4">
        <f t="shared" si="26"/>
        <v>0</v>
      </c>
      <c r="AX4" s="4">
        <f t="shared" si="27"/>
        <v>0</v>
      </c>
      <c r="AY4" s="4">
        <f t="shared" si="28"/>
        <v>0</v>
      </c>
      <c r="AZ4" s="4">
        <f t="shared" si="29"/>
        <v>0</v>
      </c>
      <c r="BA4" s="4">
        <f t="shared" si="30"/>
        <v>0</v>
      </c>
      <c r="BB4" s="4">
        <f t="shared" si="31"/>
        <v>0</v>
      </c>
      <c r="BC4" s="4">
        <f t="shared" si="32"/>
        <v>0</v>
      </c>
      <c r="BD4" s="4">
        <f t="shared" si="33"/>
        <v>0</v>
      </c>
      <c r="BE4" s="4">
        <f t="shared" si="34"/>
        <v>0</v>
      </c>
      <c r="BF4" s="4">
        <f t="shared" si="35"/>
        <v>0</v>
      </c>
      <c r="BG4" s="4">
        <f t="shared" si="36"/>
        <v>0</v>
      </c>
      <c r="BH4" s="4">
        <f t="shared" si="37"/>
        <v>0</v>
      </c>
      <c r="BI4" s="4">
        <f t="shared" si="38"/>
        <v>0</v>
      </c>
      <c r="BJ4" s="4">
        <f t="shared" si="39"/>
        <v>0</v>
      </c>
      <c r="BK4" s="4">
        <f t="shared" si="40"/>
        <v>0</v>
      </c>
      <c r="BL4" s="14"/>
      <c r="BM4" s="14"/>
    </row>
    <row r="5" spans="1:65" ht="24.95" customHeight="1" x14ac:dyDescent="0.2">
      <c r="A5" s="30">
        <v>3</v>
      </c>
      <c r="B5" s="31"/>
      <c r="C5" s="32" t="str">
        <f t="shared" si="41"/>
        <v/>
      </c>
      <c r="D5" s="39" t="str">
        <f t="shared" ref="D5:D18" si="43">IF(INDEX($A$1:$R$18,COLUMN(),ROW())="","",IF(INDEX($A$1:$R$18,COLUMN(),ROW())=1,0,IF(INDEX($A$1:$R$18,COLUMN(),ROW())=0,1,IF(INDEX($A$1:$R$18,COLUMN(),ROW())="+","-",IF(INDEX($A$1:$R$18,COLUMN(),ROW())="-","+","½")))))</f>
        <v/>
      </c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2">
        <f t="shared" si="0"/>
        <v>0</v>
      </c>
      <c r="T5" s="36">
        <f t="shared" si="42"/>
        <v>0</v>
      </c>
      <c r="U5" s="37">
        <f t="shared" si="1"/>
        <v>1</v>
      </c>
      <c r="V5" s="23">
        <f t="shared" si="2"/>
        <v>0</v>
      </c>
      <c r="W5" s="32">
        <f>SMALL($U$3:$U$18,3)</f>
        <v>1</v>
      </c>
      <c r="X5" s="43" t="str">
        <f>IF(H37=0,"",VLOOKUP(3,$F$35:$G$50,2,FALSE))</f>
        <v/>
      </c>
      <c r="Y5" s="39" t="str">
        <f t="shared" si="3"/>
        <v/>
      </c>
      <c r="Z5" s="40" t="str">
        <f t="shared" si="4"/>
        <v/>
      </c>
      <c r="AA5" s="44" t="str">
        <f t="shared" si="5"/>
        <v/>
      </c>
      <c r="AB5" s="44" t="str">
        <f t="shared" si="6"/>
        <v/>
      </c>
      <c r="AC5" s="44" t="str">
        <f t="shared" si="7"/>
        <v/>
      </c>
      <c r="AD5" s="45" t="str">
        <f t="shared" si="8"/>
        <v/>
      </c>
      <c r="AE5" s="29">
        <f t="shared" si="9"/>
        <v>0</v>
      </c>
      <c r="AF5" s="4">
        <f t="shared" si="10"/>
        <v>0</v>
      </c>
      <c r="AG5" s="4">
        <f t="shared" si="11"/>
        <v>0</v>
      </c>
      <c r="AH5" s="4">
        <f t="shared" si="12"/>
        <v>0</v>
      </c>
      <c r="AI5" s="4">
        <f t="shared" si="13"/>
        <v>0</v>
      </c>
      <c r="AJ5" s="4">
        <f t="shared" si="14"/>
        <v>0</v>
      </c>
      <c r="AK5" s="4">
        <f t="shared" si="15"/>
        <v>0</v>
      </c>
      <c r="AL5" s="4">
        <f t="shared" si="16"/>
        <v>0</v>
      </c>
      <c r="AM5" s="4">
        <f t="shared" si="17"/>
        <v>0</v>
      </c>
      <c r="AN5" s="4">
        <f t="shared" si="18"/>
        <v>0</v>
      </c>
      <c r="AO5" s="4">
        <f t="shared" si="19"/>
        <v>0</v>
      </c>
      <c r="AP5" s="4">
        <f t="shared" si="20"/>
        <v>0</v>
      </c>
      <c r="AQ5" s="4">
        <f t="shared" si="21"/>
        <v>0</v>
      </c>
      <c r="AR5" s="4">
        <f t="shared" si="22"/>
        <v>0</v>
      </c>
      <c r="AS5" s="4">
        <f t="shared" si="23"/>
        <v>0</v>
      </c>
      <c r="AT5" s="4">
        <f t="shared" si="24"/>
        <v>0</v>
      </c>
      <c r="AU5" s="4"/>
      <c r="AV5" s="4">
        <f t="shared" si="25"/>
        <v>0</v>
      </c>
      <c r="AW5" s="4">
        <f t="shared" si="26"/>
        <v>0</v>
      </c>
      <c r="AX5" s="4">
        <f t="shared" si="27"/>
        <v>0</v>
      </c>
      <c r="AY5" s="4">
        <f t="shared" si="28"/>
        <v>0</v>
      </c>
      <c r="AZ5" s="4">
        <f t="shared" si="29"/>
        <v>0</v>
      </c>
      <c r="BA5" s="4">
        <f t="shared" si="30"/>
        <v>0</v>
      </c>
      <c r="BB5" s="4">
        <f t="shared" si="31"/>
        <v>0</v>
      </c>
      <c r="BC5" s="4">
        <f t="shared" si="32"/>
        <v>0</v>
      </c>
      <c r="BD5" s="4">
        <f t="shared" si="33"/>
        <v>0</v>
      </c>
      <c r="BE5" s="4">
        <f t="shared" si="34"/>
        <v>0</v>
      </c>
      <c r="BF5" s="4">
        <f t="shared" si="35"/>
        <v>0</v>
      </c>
      <c r="BG5" s="4">
        <f t="shared" si="36"/>
        <v>0</v>
      </c>
      <c r="BH5" s="4">
        <f t="shared" si="37"/>
        <v>0</v>
      </c>
      <c r="BI5" s="4">
        <f t="shared" si="38"/>
        <v>0</v>
      </c>
      <c r="BJ5" s="4">
        <f t="shared" si="39"/>
        <v>0</v>
      </c>
      <c r="BK5" s="4">
        <f t="shared" si="40"/>
        <v>0</v>
      </c>
      <c r="BL5" s="14"/>
      <c r="BM5" s="14"/>
    </row>
    <row r="6" spans="1:65" ht="24.95" customHeight="1" x14ac:dyDescent="0.2">
      <c r="A6" s="30">
        <v>4</v>
      </c>
      <c r="B6" s="31"/>
      <c r="C6" s="32" t="str">
        <f t="shared" si="41"/>
        <v/>
      </c>
      <c r="D6" s="39" t="str">
        <f t="shared" si="43"/>
        <v/>
      </c>
      <c r="E6" s="39" t="str">
        <f t="shared" ref="E6:E18" si="44">IF(INDEX($A$1:$R$18,COLUMN(),ROW())="","",IF(INDEX($A$1:$R$18,COLUMN(),ROW())=1,0,IF(INDEX($A$1:$R$18,COLUMN(),ROW())=0,1,IF(INDEX($A$1:$R$18,COLUMN(),ROW())="+","-",IF(INDEX($A$1:$R$18,COLUMN(),ROW())="-","+","½")))))</f>
        <v/>
      </c>
      <c r="F6" s="33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2">
        <f t="shared" si="0"/>
        <v>0</v>
      </c>
      <c r="T6" s="36">
        <f t="shared" si="42"/>
        <v>0</v>
      </c>
      <c r="U6" s="37">
        <f t="shared" si="1"/>
        <v>1</v>
      </c>
      <c r="V6" s="23">
        <f t="shared" si="2"/>
        <v>0</v>
      </c>
      <c r="W6" s="32">
        <f>SMALL($U$3:$U$18,4)</f>
        <v>1</v>
      </c>
      <c r="X6" s="43" t="str">
        <f>IF(H38=0,"",VLOOKUP(4,$F$35:$G$50,2,FALSE))</f>
        <v/>
      </c>
      <c r="Y6" s="39" t="str">
        <f t="shared" si="3"/>
        <v/>
      </c>
      <c r="Z6" s="40" t="str">
        <f t="shared" si="4"/>
        <v/>
      </c>
      <c r="AA6" s="44" t="str">
        <f t="shared" si="5"/>
        <v/>
      </c>
      <c r="AB6" s="44" t="str">
        <f t="shared" si="6"/>
        <v/>
      </c>
      <c r="AC6" s="44" t="str">
        <f t="shared" si="7"/>
        <v/>
      </c>
      <c r="AD6" s="45" t="str">
        <f t="shared" si="8"/>
        <v/>
      </c>
      <c r="AE6" s="29">
        <f t="shared" si="9"/>
        <v>0</v>
      </c>
      <c r="AF6" s="4">
        <f t="shared" si="10"/>
        <v>0</v>
      </c>
      <c r="AG6" s="4">
        <f t="shared" si="11"/>
        <v>0</v>
      </c>
      <c r="AH6" s="4">
        <f t="shared" si="12"/>
        <v>0</v>
      </c>
      <c r="AI6" s="4">
        <f t="shared" si="13"/>
        <v>0</v>
      </c>
      <c r="AJ6" s="4">
        <f t="shared" si="14"/>
        <v>0</v>
      </c>
      <c r="AK6" s="4">
        <f t="shared" si="15"/>
        <v>0</v>
      </c>
      <c r="AL6" s="4">
        <f t="shared" si="16"/>
        <v>0</v>
      </c>
      <c r="AM6" s="4">
        <f t="shared" si="17"/>
        <v>0</v>
      </c>
      <c r="AN6" s="4">
        <f t="shared" si="18"/>
        <v>0</v>
      </c>
      <c r="AO6" s="4">
        <f t="shared" si="19"/>
        <v>0</v>
      </c>
      <c r="AP6" s="4">
        <f t="shared" si="20"/>
        <v>0</v>
      </c>
      <c r="AQ6" s="4">
        <f t="shared" si="21"/>
        <v>0</v>
      </c>
      <c r="AR6" s="4">
        <f t="shared" si="22"/>
        <v>0</v>
      </c>
      <c r="AS6" s="4">
        <f t="shared" si="23"/>
        <v>0</v>
      </c>
      <c r="AT6" s="4">
        <f t="shared" si="24"/>
        <v>0</v>
      </c>
      <c r="AU6" s="4"/>
      <c r="AV6" s="4">
        <f t="shared" si="25"/>
        <v>0</v>
      </c>
      <c r="AW6" s="4">
        <f t="shared" si="26"/>
        <v>0</v>
      </c>
      <c r="AX6" s="4">
        <f t="shared" si="27"/>
        <v>0</v>
      </c>
      <c r="AY6" s="4">
        <f t="shared" si="28"/>
        <v>0</v>
      </c>
      <c r="AZ6" s="4">
        <f t="shared" si="29"/>
        <v>0</v>
      </c>
      <c r="BA6" s="4">
        <f t="shared" si="30"/>
        <v>0</v>
      </c>
      <c r="BB6" s="4">
        <f t="shared" si="31"/>
        <v>0</v>
      </c>
      <c r="BC6" s="4">
        <f t="shared" si="32"/>
        <v>0</v>
      </c>
      <c r="BD6" s="4">
        <f t="shared" si="33"/>
        <v>0</v>
      </c>
      <c r="BE6" s="4">
        <f t="shared" si="34"/>
        <v>0</v>
      </c>
      <c r="BF6" s="4">
        <f t="shared" si="35"/>
        <v>0</v>
      </c>
      <c r="BG6" s="4">
        <f t="shared" si="36"/>
        <v>0</v>
      </c>
      <c r="BH6" s="4">
        <f t="shared" si="37"/>
        <v>0</v>
      </c>
      <c r="BI6" s="4">
        <f t="shared" si="38"/>
        <v>0</v>
      </c>
      <c r="BJ6" s="4">
        <f t="shared" si="39"/>
        <v>0</v>
      </c>
      <c r="BK6" s="4">
        <f t="shared" si="40"/>
        <v>0</v>
      </c>
      <c r="BL6" s="14"/>
      <c r="BM6" s="14"/>
    </row>
    <row r="7" spans="1:65" ht="24.95" customHeight="1" x14ac:dyDescent="0.2">
      <c r="A7" s="30">
        <v>5</v>
      </c>
      <c r="B7" s="31"/>
      <c r="C7" s="32" t="str">
        <f t="shared" si="41"/>
        <v/>
      </c>
      <c r="D7" s="39" t="str">
        <f t="shared" si="43"/>
        <v/>
      </c>
      <c r="E7" s="39" t="str">
        <f t="shared" si="44"/>
        <v/>
      </c>
      <c r="F7" s="39" t="str">
        <f t="shared" ref="F7:F18" si="45">IF(INDEX($A$1:$R$18,COLUMN(),ROW())="","",IF(INDEX($A$1:$R$18,COLUMN(),ROW())=1,0,IF(INDEX($A$1:$R$18,COLUMN(),ROW())=0,1,IF(INDEX($A$1:$R$18,COLUMN(),ROW())="+","-",IF(INDEX($A$1:$R$18,COLUMN(),ROW())="-","+","½")))))</f>
        <v/>
      </c>
      <c r="G7" s="33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2">
        <f t="shared" si="0"/>
        <v>0</v>
      </c>
      <c r="T7" s="36">
        <f t="shared" si="42"/>
        <v>0</v>
      </c>
      <c r="U7" s="37">
        <f t="shared" si="1"/>
        <v>1</v>
      </c>
      <c r="V7" s="23">
        <f t="shared" si="2"/>
        <v>0</v>
      </c>
      <c r="W7" s="32">
        <f>SMALL($U$3:$U$18,5)</f>
        <v>1</v>
      </c>
      <c r="X7" s="43" t="str">
        <f>IF(H39=0,"",VLOOKUP(5,$F$35:$G$50,2,FALSE))</f>
        <v/>
      </c>
      <c r="Y7" s="39" t="str">
        <f t="shared" si="3"/>
        <v/>
      </c>
      <c r="Z7" s="40" t="str">
        <f t="shared" si="4"/>
        <v/>
      </c>
      <c r="AA7" s="44" t="str">
        <f t="shared" si="5"/>
        <v/>
      </c>
      <c r="AB7" s="44" t="str">
        <f t="shared" si="6"/>
        <v/>
      </c>
      <c r="AC7" s="44" t="str">
        <f t="shared" si="7"/>
        <v/>
      </c>
      <c r="AD7" s="45" t="str">
        <f t="shared" si="8"/>
        <v/>
      </c>
      <c r="AE7" s="29">
        <f t="shared" si="9"/>
        <v>0</v>
      </c>
      <c r="AF7" s="4">
        <f t="shared" si="10"/>
        <v>0</v>
      </c>
      <c r="AG7" s="4">
        <f t="shared" si="11"/>
        <v>0</v>
      </c>
      <c r="AH7" s="4">
        <f t="shared" si="12"/>
        <v>0</v>
      </c>
      <c r="AI7" s="4">
        <f t="shared" si="13"/>
        <v>0</v>
      </c>
      <c r="AJ7" s="4">
        <f t="shared" si="14"/>
        <v>0</v>
      </c>
      <c r="AK7" s="4">
        <f t="shared" si="15"/>
        <v>0</v>
      </c>
      <c r="AL7" s="4">
        <f t="shared" si="16"/>
        <v>0</v>
      </c>
      <c r="AM7" s="4">
        <f t="shared" si="17"/>
        <v>0</v>
      </c>
      <c r="AN7" s="4">
        <f t="shared" si="18"/>
        <v>0</v>
      </c>
      <c r="AO7" s="4">
        <f t="shared" si="19"/>
        <v>0</v>
      </c>
      <c r="AP7" s="4">
        <f t="shared" si="20"/>
        <v>0</v>
      </c>
      <c r="AQ7" s="4">
        <f t="shared" si="21"/>
        <v>0</v>
      </c>
      <c r="AR7" s="4">
        <f t="shared" si="22"/>
        <v>0</v>
      </c>
      <c r="AS7" s="4">
        <f t="shared" si="23"/>
        <v>0</v>
      </c>
      <c r="AT7" s="4">
        <f t="shared" si="24"/>
        <v>0</v>
      </c>
      <c r="AU7" s="4"/>
      <c r="AV7" s="4">
        <f t="shared" si="25"/>
        <v>0</v>
      </c>
      <c r="AW7" s="4">
        <f t="shared" si="26"/>
        <v>0</v>
      </c>
      <c r="AX7" s="4">
        <f t="shared" si="27"/>
        <v>0</v>
      </c>
      <c r="AY7" s="4">
        <f t="shared" si="28"/>
        <v>0</v>
      </c>
      <c r="AZ7" s="4">
        <f t="shared" si="29"/>
        <v>0</v>
      </c>
      <c r="BA7" s="4">
        <f t="shared" si="30"/>
        <v>0</v>
      </c>
      <c r="BB7" s="4">
        <f t="shared" si="31"/>
        <v>0</v>
      </c>
      <c r="BC7" s="4">
        <f t="shared" si="32"/>
        <v>0</v>
      </c>
      <c r="BD7" s="4">
        <f t="shared" si="33"/>
        <v>0</v>
      </c>
      <c r="BE7" s="4">
        <f t="shared" si="34"/>
        <v>0</v>
      </c>
      <c r="BF7" s="4">
        <f t="shared" si="35"/>
        <v>0</v>
      </c>
      <c r="BG7" s="4">
        <f t="shared" si="36"/>
        <v>0</v>
      </c>
      <c r="BH7" s="4">
        <f t="shared" si="37"/>
        <v>0</v>
      </c>
      <c r="BI7" s="4">
        <f t="shared" si="38"/>
        <v>0</v>
      </c>
      <c r="BJ7" s="4">
        <f t="shared" si="39"/>
        <v>0</v>
      </c>
      <c r="BK7" s="4">
        <f t="shared" si="40"/>
        <v>0</v>
      </c>
      <c r="BL7" s="14"/>
      <c r="BM7" s="14"/>
    </row>
    <row r="8" spans="1:65" ht="24.95" customHeight="1" x14ac:dyDescent="0.2">
      <c r="A8" s="30">
        <v>6</v>
      </c>
      <c r="B8" s="31"/>
      <c r="C8" s="32" t="str">
        <f t="shared" si="41"/>
        <v/>
      </c>
      <c r="D8" s="39" t="str">
        <f t="shared" si="43"/>
        <v/>
      </c>
      <c r="E8" s="39" t="str">
        <f t="shared" si="44"/>
        <v/>
      </c>
      <c r="F8" s="39" t="str">
        <f t="shared" si="45"/>
        <v/>
      </c>
      <c r="G8" s="39" t="str">
        <f t="shared" ref="G8:G18" si="46">IF(INDEX($A$1:$R$18,COLUMN(),ROW())="","",IF(INDEX($A$1:$R$18,COLUMN(),ROW())=1,0,IF(INDEX($A$1:$R$18,COLUMN(),ROW())=0,1,IF(INDEX($A$1:$R$18,COLUMN(),ROW())="+","-",IF(INDEX($A$1:$R$18,COLUMN(),ROW())="-","+","½")))))</f>
        <v/>
      </c>
      <c r="H8" s="33"/>
      <c r="I8" s="34"/>
      <c r="J8" s="34"/>
      <c r="K8" s="34"/>
      <c r="L8" s="34"/>
      <c r="M8" s="34"/>
      <c r="N8" s="34"/>
      <c r="O8" s="34"/>
      <c r="P8" s="34"/>
      <c r="Q8" s="34"/>
      <c r="R8" s="34"/>
      <c r="S8" s="32">
        <f t="shared" si="0"/>
        <v>0</v>
      </c>
      <c r="T8" s="36">
        <f t="shared" si="42"/>
        <v>0</v>
      </c>
      <c r="U8" s="37">
        <f t="shared" si="1"/>
        <v>1</v>
      </c>
      <c r="V8" s="23">
        <f t="shared" si="2"/>
        <v>0</v>
      </c>
      <c r="W8" s="32">
        <f>SMALL($U$3:$U$18,6)</f>
        <v>1</v>
      </c>
      <c r="X8" s="43" t="str">
        <f>IF(H40=0,"",VLOOKUP(6,$F$35:$G$50,2,FALSE))</f>
        <v/>
      </c>
      <c r="Y8" s="39" t="str">
        <f t="shared" si="3"/>
        <v/>
      </c>
      <c r="Z8" s="40" t="str">
        <f t="shared" si="4"/>
        <v/>
      </c>
      <c r="AA8" s="44" t="str">
        <f t="shared" si="5"/>
        <v/>
      </c>
      <c r="AB8" s="44" t="str">
        <f t="shared" si="6"/>
        <v/>
      </c>
      <c r="AC8" s="44" t="str">
        <f t="shared" si="7"/>
        <v/>
      </c>
      <c r="AD8" s="45" t="str">
        <f t="shared" si="8"/>
        <v/>
      </c>
      <c r="AE8" s="29">
        <f t="shared" si="9"/>
        <v>0</v>
      </c>
      <c r="AF8" s="4">
        <f t="shared" si="10"/>
        <v>0</v>
      </c>
      <c r="AG8" s="4">
        <f t="shared" si="11"/>
        <v>0</v>
      </c>
      <c r="AH8" s="4">
        <f t="shared" si="12"/>
        <v>0</v>
      </c>
      <c r="AI8" s="4">
        <f t="shared" si="13"/>
        <v>0</v>
      </c>
      <c r="AJ8" s="4">
        <f t="shared" si="14"/>
        <v>0</v>
      </c>
      <c r="AK8" s="4">
        <f t="shared" si="15"/>
        <v>0</v>
      </c>
      <c r="AL8" s="4">
        <f t="shared" si="16"/>
        <v>0</v>
      </c>
      <c r="AM8" s="4">
        <f t="shared" si="17"/>
        <v>0</v>
      </c>
      <c r="AN8" s="4">
        <f t="shared" si="18"/>
        <v>0</v>
      </c>
      <c r="AO8" s="4">
        <f t="shared" si="19"/>
        <v>0</v>
      </c>
      <c r="AP8" s="4">
        <f t="shared" si="20"/>
        <v>0</v>
      </c>
      <c r="AQ8" s="4">
        <f t="shared" si="21"/>
        <v>0</v>
      </c>
      <c r="AR8" s="4">
        <f t="shared" si="22"/>
        <v>0</v>
      </c>
      <c r="AS8" s="4">
        <f t="shared" si="23"/>
        <v>0</v>
      </c>
      <c r="AT8" s="4">
        <f t="shared" si="24"/>
        <v>0</v>
      </c>
      <c r="AU8" s="4"/>
      <c r="AV8" s="4">
        <f t="shared" si="25"/>
        <v>0</v>
      </c>
      <c r="AW8" s="4">
        <f t="shared" si="26"/>
        <v>0</v>
      </c>
      <c r="AX8" s="4">
        <f t="shared" si="27"/>
        <v>0</v>
      </c>
      <c r="AY8" s="4">
        <f t="shared" si="28"/>
        <v>0</v>
      </c>
      <c r="AZ8" s="4">
        <f t="shared" si="29"/>
        <v>0</v>
      </c>
      <c r="BA8" s="4">
        <f t="shared" si="30"/>
        <v>0</v>
      </c>
      <c r="BB8" s="4">
        <f t="shared" si="31"/>
        <v>0</v>
      </c>
      <c r="BC8" s="4">
        <f t="shared" si="32"/>
        <v>0</v>
      </c>
      <c r="BD8" s="4">
        <f t="shared" si="33"/>
        <v>0</v>
      </c>
      <c r="BE8" s="4">
        <f t="shared" si="34"/>
        <v>0</v>
      </c>
      <c r="BF8" s="4">
        <f t="shared" si="35"/>
        <v>0</v>
      </c>
      <c r="BG8" s="4">
        <f t="shared" si="36"/>
        <v>0</v>
      </c>
      <c r="BH8" s="4">
        <f t="shared" si="37"/>
        <v>0</v>
      </c>
      <c r="BI8" s="4">
        <f t="shared" si="38"/>
        <v>0</v>
      </c>
      <c r="BJ8" s="4">
        <f t="shared" si="39"/>
        <v>0</v>
      </c>
      <c r="BK8" s="4">
        <f t="shared" si="40"/>
        <v>0</v>
      </c>
      <c r="BL8" s="14"/>
      <c r="BM8" s="14"/>
    </row>
    <row r="9" spans="1:65" ht="24.95" customHeight="1" x14ac:dyDescent="0.2">
      <c r="A9" s="30">
        <v>7</v>
      </c>
      <c r="B9" s="31"/>
      <c r="C9" s="32" t="str">
        <f t="shared" si="41"/>
        <v/>
      </c>
      <c r="D9" s="39" t="str">
        <f t="shared" si="43"/>
        <v/>
      </c>
      <c r="E9" s="39" t="str">
        <f t="shared" si="44"/>
        <v/>
      </c>
      <c r="F9" s="39" t="str">
        <f t="shared" si="45"/>
        <v/>
      </c>
      <c r="G9" s="39" t="str">
        <f t="shared" si="46"/>
        <v/>
      </c>
      <c r="H9" s="39" t="str">
        <f t="shared" ref="H9:H18" si="47">IF(INDEX($A$1:$R$18,COLUMN(),ROW())="","",IF(INDEX($A$1:$R$18,COLUMN(),ROW())=1,0,IF(INDEX($A$1:$R$18,COLUMN(),ROW())=0,1,IF(INDEX($A$1:$R$18,COLUMN(),ROW())="+","-",IF(INDEX($A$1:$R$18,COLUMN(),ROW())="-","+","½")))))</f>
        <v/>
      </c>
      <c r="I9" s="33"/>
      <c r="J9" s="34"/>
      <c r="K9" s="34"/>
      <c r="L9" s="34"/>
      <c r="M9" s="34"/>
      <c r="N9" s="34"/>
      <c r="O9" s="34"/>
      <c r="P9" s="34"/>
      <c r="Q9" s="34"/>
      <c r="R9" s="34"/>
      <c r="S9" s="32">
        <f t="shared" si="0"/>
        <v>0</v>
      </c>
      <c r="T9" s="36">
        <f t="shared" si="42"/>
        <v>0</v>
      </c>
      <c r="U9" s="37">
        <f t="shared" si="1"/>
        <v>1</v>
      </c>
      <c r="V9" s="23">
        <f t="shared" si="2"/>
        <v>0</v>
      </c>
      <c r="W9" s="32">
        <f>SMALL($U$3:$U$18,7)</f>
        <v>1</v>
      </c>
      <c r="X9" s="43" t="str">
        <f>IF(H41=0,"",VLOOKUP(7,$F$35:$G$50,2,FALSE))</f>
        <v/>
      </c>
      <c r="Y9" s="39" t="str">
        <f t="shared" si="3"/>
        <v/>
      </c>
      <c r="Z9" s="40" t="str">
        <f t="shared" si="4"/>
        <v/>
      </c>
      <c r="AA9" s="44" t="str">
        <f t="shared" si="5"/>
        <v/>
      </c>
      <c r="AB9" s="44" t="str">
        <f t="shared" si="6"/>
        <v/>
      </c>
      <c r="AC9" s="44" t="str">
        <f t="shared" si="7"/>
        <v/>
      </c>
      <c r="AD9" s="45" t="str">
        <f t="shared" si="8"/>
        <v/>
      </c>
      <c r="AE9" s="29">
        <f t="shared" si="9"/>
        <v>0</v>
      </c>
      <c r="AF9" s="4">
        <f t="shared" si="10"/>
        <v>0</v>
      </c>
      <c r="AG9" s="4">
        <f t="shared" si="11"/>
        <v>0</v>
      </c>
      <c r="AH9" s="4">
        <f t="shared" si="12"/>
        <v>0</v>
      </c>
      <c r="AI9" s="4">
        <f t="shared" si="13"/>
        <v>0</v>
      </c>
      <c r="AJ9" s="4">
        <f t="shared" si="14"/>
        <v>0</v>
      </c>
      <c r="AK9" s="4">
        <f t="shared" si="15"/>
        <v>0</v>
      </c>
      <c r="AL9" s="4">
        <f t="shared" si="16"/>
        <v>0</v>
      </c>
      <c r="AM9" s="4">
        <f t="shared" si="17"/>
        <v>0</v>
      </c>
      <c r="AN9" s="4">
        <f t="shared" si="18"/>
        <v>0</v>
      </c>
      <c r="AO9" s="4">
        <f t="shared" si="19"/>
        <v>0</v>
      </c>
      <c r="AP9" s="4">
        <f t="shared" si="20"/>
        <v>0</v>
      </c>
      <c r="AQ9" s="4">
        <f t="shared" si="21"/>
        <v>0</v>
      </c>
      <c r="AR9" s="4">
        <f t="shared" si="22"/>
        <v>0</v>
      </c>
      <c r="AS9" s="4">
        <f t="shared" si="23"/>
        <v>0</v>
      </c>
      <c r="AT9" s="4">
        <f t="shared" si="24"/>
        <v>0</v>
      </c>
      <c r="AU9" s="4"/>
      <c r="AV9" s="4">
        <f t="shared" si="25"/>
        <v>0</v>
      </c>
      <c r="AW9" s="4">
        <f t="shared" si="26"/>
        <v>0</v>
      </c>
      <c r="AX9" s="4">
        <f t="shared" si="27"/>
        <v>0</v>
      </c>
      <c r="AY9" s="4">
        <f t="shared" si="28"/>
        <v>0</v>
      </c>
      <c r="AZ9" s="4">
        <f t="shared" si="29"/>
        <v>0</v>
      </c>
      <c r="BA9" s="4">
        <f t="shared" si="30"/>
        <v>0</v>
      </c>
      <c r="BB9" s="4">
        <f t="shared" si="31"/>
        <v>0</v>
      </c>
      <c r="BC9" s="4">
        <f t="shared" si="32"/>
        <v>0</v>
      </c>
      <c r="BD9" s="4">
        <f t="shared" si="33"/>
        <v>0</v>
      </c>
      <c r="BE9" s="4">
        <f t="shared" si="34"/>
        <v>0</v>
      </c>
      <c r="BF9" s="4">
        <f t="shared" si="35"/>
        <v>0</v>
      </c>
      <c r="BG9" s="4">
        <f t="shared" si="36"/>
        <v>0</v>
      </c>
      <c r="BH9" s="4">
        <f t="shared" si="37"/>
        <v>0</v>
      </c>
      <c r="BI9" s="4">
        <f t="shared" si="38"/>
        <v>0</v>
      </c>
      <c r="BJ9" s="4">
        <f t="shared" si="39"/>
        <v>0</v>
      </c>
      <c r="BK9" s="4">
        <f t="shared" si="40"/>
        <v>0</v>
      </c>
      <c r="BL9" s="14"/>
      <c r="BM9" s="14"/>
    </row>
    <row r="10" spans="1:65" ht="24.95" customHeight="1" x14ac:dyDescent="0.2">
      <c r="A10" s="30">
        <v>8</v>
      </c>
      <c r="B10" s="31"/>
      <c r="C10" s="32" t="str">
        <f t="shared" si="41"/>
        <v/>
      </c>
      <c r="D10" s="39" t="str">
        <f t="shared" si="43"/>
        <v/>
      </c>
      <c r="E10" s="39" t="str">
        <f t="shared" si="44"/>
        <v/>
      </c>
      <c r="F10" s="39" t="str">
        <f t="shared" si="45"/>
        <v/>
      </c>
      <c r="G10" s="39" t="str">
        <f t="shared" si="46"/>
        <v/>
      </c>
      <c r="H10" s="39" t="str">
        <f t="shared" si="47"/>
        <v/>
      </c>
      <c r="I10" s="39" t="str">
        <f t="shared" ref="I10:I18" si="48">IF(INDEX($A$1:$R$18,COLUMN(),ROW())="","",IF(INDEX($A$1:$R$18,COLUMN(),ROW())=1,0,IF(INDEX($A$1:$R$18,COLUMN(),ROW())=0,1,IF(INDEX($A$1:$R$18,COLUMN(),ROW())="+","-",IF(INDEX($A$1:$R$18,COLUMN(),ROW())="-","+","½")))))</f>
        <v/>
      </c>
      <c r="J10" s="33"/>
      <c r="K10" s="34"/>
      <c r="L10" s="34"/>
      <c r="M10" s="34"/>
      <c r="N10" s="34"/>
      <c r="O10" s="34"/>
      <c r="P10" s="34"/>
      <c r="Q10" s="34"/>
      <c r="R10" s="34"/>
      <c r="S10" s="32">
        <f t="shared" si="0"/>
        <v>0</v>
      </c>
      <c r="T10" s="36">
        <f t="shared" si="42"/>
        <v>0</v>
      </c>
      <c r="U10" s="37">
        <f t="shared" si="1"/>
        <v>1</v>
      </c>
      <c r="V10" s="23">
        <f t="shared" si="2"/>
        <v>0</v>
      </c>
      <c r="W10" s="32">
        <f>SMALL($U$3:$U$18,8)</f>
        <v>1</v>
      </c>
      <c r="X10" s="43" t="str">
        <f>IF(H42=0,"",VLOOKUP(8,$F$35:$G$50,2,FALSE))</f>
        <v/>
      </c>
      <c r="Y10" s="39" t="str">
        <f t="shared" si="3"/>
        <v/>
      </c>
      <c r="Z10" s="40" t="str">
        <f t="shared" si="4"/>
        <v/>
      </c>
      <c r="AA10" s="44" t="str">
        <f t="shared" si="5"/>
        <v/>
      </c>
      <c r="AB10" s="44" t="str">
        <f t="shared" si="6"/>
        <v/>
      </c>
      <c r="AC10" s="44" t="str">
        <f t="shared" si="7"/>
        <v/>
      </c>
      <c r="AD10" s="45" t="str">
        <f t="shared" si="8"/>
        <v/>
      </c>
      <c r="AE10" s="29">
        <f t="shared" si="9"/>
        <v>0</v>
      </c>
      <c r="AF10" s="4">
        <f t="shared" si="10"/>
        <v>0</v>
      </c>
      <c r="AG10" s="4">
        <f t="shared" si="11"/>
        <v>0</v>
      </c>
      <c r="AH10" s="4">
        <f t="shared" si="12"/>
        <v>0</v>
      </c>
      <c r="AI10" s="4">
        <f t="shared" si="13"/>
        <v>0</v>
      </c>
      <c r="AJ10" s="4">
        <f t="shared" si="14"/>
        <v>0</v>
      </c>
      <c r="AK10" s="4">
        <f t="shared" si="15"/>
        <v>0</v>
      </c>
      <c r="AL10" s="4">
        <f t="shared" si="16"/>
        <v>0</v>
      </c>
      <c r="AM10" s="4">
        <f t="shared" si="17"/>
        <v>0</v>
      </c>
      <c r="AN10" s="4">
        <f t="shared" si="18"/>
        <v>0</v>
      </c>
      <c r="AO10" s="4">
        <f t="shared" si="19"/>
        <v>0</v>
      </c>
      <c r="AP10" s="4">
        <f t="shared" si="20"/>
        <v>0</v>
      </c>
      <c r="AQ10" s="4">
        <f t="shared" si="21"/>
        <v>0</v>
      </c>
      <c r="AR10" s="4">
        <f t="shared" si="22"/>
        <v>0</v>
      </c>
      <c r="AS10" s="4">
        <f t="shared" si="23"/>
        <v>0</v>
      </c>
      <c r="AT10" s="4">
        <f t="shared" si="24"/>
        <v>0</v>
      </c>
      <c r="AU10" s="4"/>
      <c r="AV10" s="4">
        <f t="shared" si="25"/>
        <v>0</v>
      </c>
      <c r="AW10" s="4">
        <f t="shared" si="26"/>
        <v>0</v>
      </c>
      <c r="AX10" s="4">
        <f t="shared" si="27"/>
        <v>0</v>
      </c>
      <c r="AY10" s="4">
        <f t="shared" si="28"/>
        <v>0</v>
      </c>
      <c r="AZ10" s="4">
        <f t="shared" si="29"/>
        <v>0</v>
      </c>
      <c r="BA10" s="4">
        <f t="shared" si="30"/>
        <v>0</v>
      </c>
      <c r="BB10" s="4">
        <f t="shared" si="31"/>
        <v>0</v>
      </c>
      <c r="BC10" s="4">
        <f t="shared" si="32"/>
        <v>0</v>
      </c>
      <c r="BD10" s="4">
        <f t="shared" si="33"/>
        <v>0</v>
      </c>
      <c r="BE10" s="4">
        <f t="shared" si="34"/>
        <v>0</v>
      </c>
      <c r="BF10" s="4">
        <f t="shared" si="35"/>
        <v>0</v>
      </c>
      <c r="BG10" s="4">
        <f t="shared" si="36"/>
        <v>0</v>
      </c>
      <c r="BH10" s="4">
        <f t="shared" si="37"/>
        <v>0</v>
      </c>
      <c r="BI10" s="4">
        <f t="shared" si="38"/>
        <v>0</v>
      </c>
      <c r="BJ10" s="4">
        <f t="shared" si="39"/>
        <v>0</v>
      </c>
      <c r="BK10" s="4">
        <f t="shared" si="40"/>
        <v>0</v>
      </c>
      <c r="BL10" s="14"/>
      <c r="BM10" s="14"/>
    </row>
    <row r="11" spans="1:65" ht="24.95" customHeight="1" x14ac:dyDescent="0.2">
      <c r="A11" s="30">
        <v>9</v>
      </c>
      <c r="B11" s="31"/>
      <c r="C11" s="32" t="str">
        <f t="shared" si="41"/>
        <v/>
      </c>
      <c r="D11" s="39" t="str">
        <f t="shared" si="43"/>
        <v/>
      </c>
      <c r="E11" s="39" t="str">
        <f t="shared" si="44"/>
        <v/>
      </c>
      <c r="F11" s="39" t="str">
        <f t="shared" si="45"/>
        <v/>
      </c>
      <c r="G11" s="39" t="str">
        <f t="shared" si="46"/>
        <v/>
      </c>
      <c r="H11" s="39" t="str">
        <f t="shared" si="47"/>
        <v/>
      </c>
      <c r="I11" s="39" t="str">
        <f t="shared" si="48"/>
        <v/>
      </c>
      <c r="J11" s="39" t="str">
        <f t="shared" ref="J11:J18" si="49">IF(INDEX($A$1:$R$18,COLUMN(),ROW())="","",IF(INDEX($A$1:$R$18,COLUMN(),ROW())=1,0,IF(INDEX($A$1:$R$18,COLUMN(),ROW())=0,1,IF(INDEX($A$1:$R$18,COLUMN(),ROW())="+","-",IF(INDEX($A$1:$R$18,COLUMN(),ROW())="-","+","½")))))</f>
        <v/>
      </c>
      <c r="K11" s="33"/>
      <c r="L11" s="34"/>
      <c r="M11" s="34"/>
      <c r="N11" s="34"/>
      <c r="O11" s="34"/>
      <c r="P11" s="34"/>
      <c r="Q11" s="34"/>
      <c r="R11" s="34"/>
      <c r="S11" s="32">
        <f t="shared" si="0"/>
        <v>0</v>
      </c>
      <c r="T11" s="36">
        <f t="shared" si="42"/>
        <v>0</v>
      </c>
      <c r="U11" s="37">
        <f t="shared" si="1"/>
        <v>1</v>
      </c>
      <c r="V11" s="23">
        <f t="shared" si="2"/>
        <v>0</v>
      </c>
      <c r="W11" s="32">
        <f>SMALL($U$3:$U$18,9)</f>
        <v>1</v>
      </c>
      <c r="X11" s="43" t="str">
        <f>IF(H43=0,"",VLOOKUP(9,$F$35:$G$50,2,FALSE))</f>
        <v/>
      </c>
      <c r="Y11" s="39" t="str">
        <f t="shared" si="3"/>
        <v/>
      </c>
      <c r="Z11" s="40" t="str">
        <f t="shared" si="4"/>
        <v/>
      </c>
      <c r="AA11" s="44" t="str">
        <f t="shared" si="5"/>
        <v/>
      </c>
      <c r="AB11" s="44" t="str">
        <f t="shared" si="6"/>
        <v/>
      </c>
      <c r="AC11" s="44" t="str">
        <f t="shared" si="7"/>
        <v/>
      </c>
      <c r="AD11" s="45" t="str">
        <f t="shared" si="8"/>
        <v/>
      </c>
      <c r="AE11" s="29">
        <f t="shared" si="9"/>
        <v>0</v>
      </c>
      <c r="AF11" s="4">
        <f t="shared" si="10"/>
        <v>0</v>
      </c>
      <c r="AG11" s="4">
        <f t="shared" si="11"/>
        <v>0</v>
      </c>
      <c r="AH11" s="4">
        <f t="shared" si="12"/>
        <v>0</v>
      </c>
      <c r="AI11" s="4">
        <f t="shared" si="13"/>
        <v>0</v>
      </c>
      <c r="AJ11" s="4">
        <f t="shared" si="14"/>
        <v>0</v>
      </c>
      <c r="AK11" s="4">
        <f t="shared" si="15"/>
        <v>0</v>
      </c>
      <c r="AL11" s="4">
        <f t="shared" si="16"/>
        <v>0</v>
      </c>
      <c r="AM11" s="4">
        <f t="shared" si="17"/>
        <v>0</v>
      </c>
      <c r="AN11" s="4">
        <f t="shared" si="18"/>
        <v>0</v>
      </c>
      <c r="AO11" s="4">
        <f t="shared" si="19"/>
        <v>0</v>
      </c>
      <c r="AP11" s="4">
        <f t="shared" si="20"/>
        <v>0</v>
      </c>
      <c r="AQ11" s="4">
        <f t="shared" si="21"/>
        <v>0</v>
      </c>
      <c r="AR11" s="4">
        <f t="shared" si="22"/>
        <v>0</v>
      </c>
      <c r="AS11" s="4">
        <f t="shared" si="23"/>
        <v>0</v>
      </c>
      <c r="AT11" s="4">
        <f t="shared" si="24"/>
        <v>0</v>
      </c>
      <c r="AU11" s="4"/>
      <c r="AV11" s="4">
        <f t="shared" si="25"/>
        <v>0</v>
      </c>
      <c r="AW11" s="4">
        <f t="shared" si="26"/>
        <v>0</v>
      </c>
      <c r="AX11" s="4">
        <f t="shared" si="27"/>
        <v>0</v>
      </c>
      <c r="AY11" s="4">
        <f t="shared" si="28"/>
        <v>0</v>
      </c>
      <c r="AZ11" s="4">
        <f t="shared" si="29"/>
        <v>0</v>
      </c>
      <c r="BA11" s="4">
        <f t="shared" si="30"/>
        <v>0</v>
      </c>
      <c r="BB11" s="4">
        <f t="shared" si="31"/>
        <v>0</v>
      </c>
      <c r="BC11" s="4">
        <f t="shared" si="32"/>
        <v>0</v>
      </c>
      <c r="BD11" s="4">
        <f t="shared" si="33"/>
        <v>0</v>
      </c>
      <c r="BE11" s="4">
        <f t="shared" si="34"/>
        <v>0</v>
      </c>
      <c r="BF11" s="4">
        <f t="shared" si="35"/>
        <v>0</v>
      </c>
      <c r="BG11" s="4">
        <f t="shared" si="36"/>
        <v>0</v>
      </c>
      <c r="BH11" s="4">
        <f t="shared" si="37"/>
        <v>0</v>
      </c>
      <c r="BI11" s="4">
        <f t="shared" si="38"/>
        <v>0</v>
      </c>
      <c r="BJ11" s="4">
        <f t="shared" si="39"/>
        <v>0</v>
      </c>
      <c r="BK11" s="4">
        <f t="shared" si="40"/>
        <v>0</v>
      </c>
      <c r="BL11" s="14"/>
      <c r="BM11" s="14"/>
    </row>
    <row r="12" spans="1:65" ht="24.95" customHeight="1" x14ac:dyDescent="0.2">
      <c r="A12" s="30">
        <v>10</v>
      </c>
      <c r="B12" s="31"/>
      <c r="C12" s="32" t="str">
        <f t="shared" si="41"/>
        <v/>
      </c>
      <c r="D12" s="39" t="str">
        <f t="shared" si="43"/>
        <v/>
      </c>
      <c r="E12" s="39" t="str">
        <f t="shared" si="44"/>
        <v/>
      </c>
      <c r="F12" s="39" t="str">
        <f t="shared" si="45"/>
        <v/>
      </c>
      <c r="G12" s="39" t="str">
        <f t="shared" si="46"/>
        <v/>
      </c>
      <c r="H12" s="39" t="str">
        <f t="shared" si="47"/>
        <v/>
      </c>
      <c r="I12" s="39" t="str">
        <f t="shared" si="48"/>
        <v/>
      </c>
      <c r="J12" s="39" t="str">
        <f t="shared" si="49"/>
        <v/>
      </c>
      <c r="K12" s="39" t="str">
        <f t="shared" ref="K12:K18" si="50">IF(INDEX($A$1:$R$18,COLUMN(),ROW())="","",IF(INDEX($A$1:$R$18,COLUMN(),ROW())=1,0,IF(INDEX($A$1:$R$18,COLUMN(),ROW())=0,1,IF(INDEX($A$1:$R$18,COLUMN(),ROW())="+","-",IF(INDEX($A$1:$R$18,COLUMN(),ROW())="-","+","½")))))</f>
        <v/>
      </c>
      <c r="L12" s="33"/>
      <c r="M12" s="34"/>
      <c r="N12" s="34"/>
      <c r="O12" s="34"/>
      <c r="P12" s="34"/>
      <c r="Q12" s="34"/>
      <c r="R12" s="34"/>
      <c r="S12" s="32">
        <f t="shared" si="0"/>
        <v>0</v>
      </c>
      <c r="T12" s="36">
        <f t="shared" si="42"/>
        <v>0</v>
      </c>
      <c r="U12" s="37">
        <f t="shared" si="1"/>
        <v>1</v>
      </c>
      <c r="V12" s="23">
        <f t="shared" si="2"/>
        <v>0</v>
      </c>
      <c r="W12" s="32">
        <f>SMALL($U$3:$U$18,10)</f>
        <v>1</v>
      </c>
      <c r="X12" s="43" t="str">
        <f>IF(H44=0,"",VLOOKUP(10,$F$35:$G$50,2,FALSE))</f>
        <v/>
      </c>
      <c r="Y12" s="39" t="str">
        <f t="shared" si="3"/>
        <v/>
      </c>
      <c r="Z12" s="40" t="str">
        <f t="shared" si="4"/>
        <v/>
      </c>
      <c r="AA12" s="44" t="str">
        <f t="shared" si="5"/>
        <v/>
      </c>
      <c r="AB12" s="44" t="str">
        <f t="shared" si="6"/>
        <v/>
      </c>
      <c r="AC12" s="44" t="str">
        <f t="shared" si="7"/>
        <v/>
      </c>
      <c r="AD12" s="45" t="str">
        <f t="shared" si="8"/>
        <v/>
      </c>
      <c r="AE12" s="29">
        <f t="shared" si="9"/>
        <v>0</v>
      </c>
      <c r="AF12" s="4">
        <f t="shared" si="10"/>
        <v>0</v>
      </c>
      <c r="AG12" s="4">
        <f t="shared" si="11"/>
        <v>0</v>
      </c>
      <c r="AH12" s="4">
        <f t="shared" si="12"/>
        <v>0</v>
      </c>
      <c r="AI12" s="4">
        <f t="shared" si="13"/>
        <v>0</v>
      </c>
      <c r="AJ12" s="4">
        <f t="shared" si="14"/>
        <v>0</v>
      </c>
      <c r="AK12" s="4">
        <f t="shared" si="15"/>
        <v>0</v>
      </c>
      <c r="AL12" s="4">
        <f t="shared" si="16"/>
        <v>0</v>
      </c>
      <c r="AM12" s="4">
        <f t="shared" si="17"/>
        <v>0</v>
      </c>
      <c r="AN12" s="4">
        <f t="shared" si="18"/>
        <v>0</v>
      </c>
      <c r="AO12" s="4">
        <f t="shared" si="19"/>
        <v>0</v>
      </c>
      <c r="AP12" s="4">
        <f t="shared" si="20"/>
        <v>0</v>
      </c>
      <c r="AQ12" s="4">
        <f t="shared" si="21"/>
        <v>0</v>
      </c>
      <c r="AR12" s="4">
        <f t="shared" si="22"/>
        <v>0</v>
      </c>
      <c r="AS12" s="4">
        <f t="shared" si="23"/>
        <v>0</v>
      </c>
      <c r="AT12" s="4">
        <f t="shared" si="24"/>
        <v>0</v>
      </c>
      <c r="AU12" s="4"/>
      <c r="AV12" s="4">
        <f t="shared" si="25"/>
        <v>0</v>
      </c>
      <c r="AW12" s="4">
        <f t="shared" si="26"/>
        <v>0</v>
      </c>
      <c r="AX12" s="4">
        <f t="shared" si="27"/>
        <v>0</v>
      </c>
      <c r="AY12" s="4">
        <f t="shared" si="28"/>
        <v>0</v>
      </c>
      <c r="AZ12" s="4">
        <f t="shared" si="29"/>
        <v>0</v>
      </c>
      <c r="BA12" s="4">
        <f t="shared" si="30"/>
        <v>0</v>
      </c>
      <c r="BB12" s="4">
        <f t="shared" si="31"/>
        <v>0</v>
      </c>
      <c r="BC12" s="4">
        <f t="shared" si="32"/>
        <v>0</v>
      </c>
      <c r="BD12" s="4">
        <f t="shared" si="33"/>
        <v>0</v>
      </c>
      <c r="BE12" s="4">
        <f t="shared" si="34"/>
        <v>0</v>
      </c>
      <c r="BF12" s="4">
        <f t="shared" si="35"/>
        <v>0</v>
      </c>
      <c r="BG12" s="4">
        <f t="shared" si="36"/>
        <v>0</v>
      </c>
      <c r="BH12" s="4">
        <f t="shared" si="37"/>
        <v>0</v>
      </c>
      <c r="BI12" s="4">
        <f t="shared" si="38"/>
        <v>0</v>
      </c>
      <c r="BJ12" s="4">
        <f t="shared" si="39"/>
        <v>0</v>
      </c>
      <c r="BK12" s="4">
        <f t="shared" si="40"/>
        <v>0</v>
      </c>
      <c r="BL12" s="14"/>
      <c r="BM12" s="14"/>
    </row>
    <row r="13" spans="1:65" ht="24.95" customHeight="1" x14ac:dyDescent="0.2">
      <c r="A13" s="30">
        <v>11</v>
      </c>
      <c r="B13" s="31"/>
      <c r="C13" s="32" t="str">
        <f t="shared" si="41"/>
        <v/>
      </c>
      <c r="D13" s="39" t="str">
        <f t="shared" si="43"/>
        <v/>
      </c>
      <c r="E13" s="39" t="str">
        <f t="shared" si="44"/>
        <v/>
      </c>
      <c r="F13" s="39" t="str">
        <f t="shared" si="45"/>
        <v/>
      </c>
      <c r="G13" s="39" t="str">
        <f t="shared" si="46"/>
        <v/>
      </c>
      <c r="H13" s="39" t="str">
        <f t="shared" si="47"/>
        <v/>
      </c>
      <c r="I13" s="39" t="str">
        <f t="shared" si="48"/>
        <v/>
      </c>
      <c r="J13" s="39" t="str">
        <f t="shared" si="49"/>
        <v/>
      </c>
      <c r="K13" s="39" t="str">
        <f t="shared" si="50"/>
        <v/>
      </c>
      <c r="L13" s="39" t="str">
        <f t="shared" ref="L13:L18" si="51">IF(INDEX($A$1:$R$18,COLUMN(),ROW())="","",IF(INDEX($A$1:$R$18,COLUMN(),ROW())=1,0,IF(INDEX($A$1:$R$18,COLUMN(),ROW())=0,1,IF(INDEX($A$1:$R$18,COLUMN(),ROW())="+","-",IF(INDEX($A$1:$R$18,COLUMN(),ROW())="-","+","½")))))</f>
        <v/>
      </c>
      <c r="M13" s="33"/>
      <c r="N13" s="34"/>
      <c r="O13" s="34"/>
      <c r="P13" s="34"/>
      <c r="Q13" s="34"/>
      <c r="R13" s="34"/>
      <c r="S13" s="32">
        <f t="shared" si="0"/>
        <v>0</v>
      </c>
      <c r="T13" s="36">
        <f t="shared" si="42"/>
        <v>0</v>
      </c>
      <c r="U13" s="37">
        <f t="shared" si="1"/>
        <v>1</v>
      </c>
      <c r="V13" s="23">
        <f t="shared" si="2"/>
        <v>0</v>
      </c>
      <c r="W13" s="32">
        <f>SMALL($U$3:$U$18,11)</f>
        <v>1</v>
      </c>
      <c r="X13" s="43" t="str">
        <f>IF(H45=0,"",VLOOKUP(11,$F$35:$G$50,2,FALSE))</f>
        <v/>
      </c>
      <c r="Y13" s="39" t="str">
        <f t="shared" si="3"/>
        <v/>
      </c>
      <c r="Z13" s="40" t="str">
        <f t="shared" si="4"/>
        <v/>
      </c>
      <c r="AA13" s="44" t="str">
        <f t="shared" si="5"/>
        <v/>
      </c>
      <c r="AB13" s="44" t="str">
        <f t="shared" si="6"/>
        <v/>
      </c>
      <c r="AC13" s="44" t="str">
        <f t="shared" si="7"/>
        <v/>
      </c>
      <c r="AD13" s="45" t="str">
        <f t="shared" si="8"/>
        <v/>
      </c>
      <c r="AE13" s="29">
        <f t="shared" si="9"/>
        <v>0</v>
      </c>
      <c r="AF13" s="4">
        <f t="shared" si="10"/>
        <v>0</v>
      </c>
      <c r="AG13" s="4">
        <f t="shared" si="11"/>
        <v>0</v>
      </c>
      <c r="AH13" s="4">
        <f t="shared" si="12"/>
        <v>0</v>
      </c>
      <c r="AI13" s="4">
        <f t="shared" si="13"/>
        <v>0</v>
      </c>
      <c r="AJ13" s="4">
        <f t="shared" si="14"/>
        <v>0</v>
      </c>
      <c r="AK13" s="4">
        <f t="shared" si="15"/>
        <v>0</v>
      </c>
      <c r="AL13" s="4">
        <f t="shared" si="16"/>
        <v>0</v>
      </c>
      <c r="AM13" s="4">
        <f t="shared" si="17"/>
        <v>0</v>
      </c>
      <c r="AN13" s="4">
        <f t="shared" si="18"/>
        <v>0</v>
      </c>
      <c r="AO13" s="4">
        <f t="shared" si="19"/>
        <v>0</v>
      </c>
      <c r="AP13" s="4">
        <f t="shared" si="20"/>
        <v>0</v>
      </c>
      <c r="AQ13" s="4">
        <f t="shared" si="21"/>
        <v>0</v>
      </c>
      <c r="AR13" s="4">
        <f t="shared" si="22"/>
        <v>0</v>
      </c>
      <c r="AS13" s="4">
        <f t="shared" si="23"/>
        <v>0</v>
      </c>
      <c r="AT13" s="4">
        <f t="shared" si="24"/>
        <v>0</v>
      </c>
      <c r="AU13" s="4"/>
      <c r="AV13" s="4">
        <f t="shared" si="25"/>
        <v>0</v>
      </c>
      <c r="AW13" s="4">
        <f t="shared" si="26"/>
        <v>0</v>
      </c>
      <c r="AX13" s="4">
        <f t="shared" si="27"/>
        <v>0</v>
      </c>
      <c r="AY13" s="4">
        <f t="shared" si="28"/>
        <v>0</v>
      </c>
      <c r="AZ13" s="4">
        <f t="shared" si="29"/>
        <v>0</v>
      </c>
      <c r="BA13" s="4">
        <f t="shared" si="30"/>
        <v>0</v>
      </c>
      <c r="BB13" s="4">
        <f t="shared" si="31"/>
        <v>0</v>
      </c>
      <c r="BC13" s="4">
        <f t="shared" si="32"/>
        <v>0</v>
      </c>
      <c r="BD13" s="4">
        <f t="shared" si="33"/>
        <v>0</v>
      </c>
      <c r="BE13" s="4">
        <f t="shared" si="34"/>
        <v>0</v>
      </c>
      <c r="BF13" s="4">
        <f t="shared" si="35"/>
        <v>0</v>
      </c>
      <c r="BG13" s="4">
        <f t="shared" si="36"/>
        <v>0</v>
      </c>
      <c r="BH13" s="4">
        <f t="shared" si="37"/>
        <v>0</v>
      </c>
      <c r="BI13" s="4">
        <f t="shared" si="38"/>
        <v>0</v>
      </c>
      <c r="BJ13" s="4">
        <f t="shared" si="39"/>
        <v>0</v>
      </c>
      <c r="BK13" s="4">
        <f t="shared" si="40"/>
        <v>0</v>
      </c>
      <c r="BL13" s="14"/>
      <c r="BM13" s="14"/>
    </row>
    <row r="14" spans="1:65" ht="24.95" customHeight="1" x14ac:dyDescent="0.2">
      <c r="A14" s="30">
        <v>12</v>
      </c>
      <c r="B14" s="31"/>
      <c r="C14" s="32" t="str">
        <f t="shared" si="41"/>
        <v/>
      </c>
      <c r="D14" s="39" t="str">
        <f t="shared" si="43"/>
        <v/>
      </c>
      <c r="E14" s="39" t="str">
        <f t="shared" si="44"/>
        <v/>
      </c>
      <c r="F14" s="39" t="str">
        <f t="shared" si="45"/>
        <v/>
      </c>
      <c r="G14" s="39" t="str">
        <f t="shared" si="46"/>
        <v/>
      </c>
      <c r="H14" s="39" t="str">
        <f t="shared" si="47"/>
        <v/>
      </c>
      <c r="I14" s="39" t="str">
        <f t="shared" si="48"/>
        <v/>
      </c>
      <c r="J14" s="39" t="str">
        <f t="shared" si="49"/>
        <v/>
      </c>
      <c r="K14" s="39" t="str">
        <f t="shared" si="50"/>
        <v/>
      </c>
      <c r="L14" s="39" t="str">
        <f t="shared" si="51"/>
        <v/>
      </c>
      <c r="M14" s="39" t="str">
        <f>IF(INDEX($A$1:$R$18,COLUMN(),ROW())="","",IF(INDEX($A$1:$R$18,COLUMN(),ROW())=1,0,IF(INDEX($A$1:$R$18,COLUMN(),ROW())=0,1,IF(INDEX($A$1:$R$18,COLUMN(),ROW())="+","-",IF(INDEX($A$1:$R$18,COLUMN(),ROW())="-","+","½")))))</f>
        <v/>
      </c>
      <c r="N14" s="33"/>
      <c r="O14" s="34"/>
      <c r="P14" s="34"/>
      <c r="Q14" s="34"/>
      <c r="R14" s="34"/>
      <c r="S14" s="32">
        <f t="shared" si="0"/>
        <v>0</v>
      </c>
      <c r="T14" s="36">
        <f t="shared" si="42"/>
        <v>0</v>
      </c>
      <c r="U14" s="37">
        <f t="shared" si="1"/>
        <v>1</v>
      </c>
      <c r="V14" s="23">
        <f t="shared" si="2"/>
        <v>0</v>
      </c>
      <c r="W14" s="32">
        <f>SMALL($U$3:$U$18,12)</f>
        <v>1</v>
      </c>
      <c r="X14" s="43" t="str">
        <f>IF(H46=0,"",VLOOKUP(12,$F$35:$G$50,2,FALSE))</f>
        <v/>
      </c>
      <c r="Y14" s="39" t="str">
        <f t="shared" si="3"/>
        <v/>
      </c>
      <c r="Z14" s="40" t="str">
        <f t="shared" si="4"/>
        <v/>
      </c>
      <c r="AA14" s="44" t="str">
        <f t="shared" si="5"/>
        <v/>
      </c>
      <c r="AB14" s="44" t="str">
        <f t="shared" si="6"/>
        <v/>
      </c>
      <c r="AC14" s="44" t="str">
        <f t="shared" si="7"/>
        <v/>
      </c>
      <c r="AD14" s="45" t="str">
        <f t="shared" si="8"/>
        <v/>
      </c>
      <c r="AE14" s="29">
        <f t="shared" si="9"/>
        <v>0</v>
      </c>
      <c r="AF14" s="4">
        <f t="shared" si="10"/>
        <v>0</v>
      </c>
      <c r="AG14" s="4">
        <f t="shared" si="11"/>
        <v>0</v>
      </c>
      <c r="AH14" s="4">
        <f t="shared" si="12"/>
        <v>0</v>
      </c>
      <c r="AI14" s="4">
        <f t="shared" si="13"/>
        <v>0</v>
      </c>
      <c r="AJ14" s="4">
        <f t="shared" si="14"/>
        <v>0</v>
      </c>
      <c r="AK14" s="4">
        <f t="shared" si="15"/>
        <v>0</v>
      </c>
      <c r="AL14" s="4">
        <f t="shared" si="16"/>
        <v>0</v>
      </c>
      <c r="AM14" s="4">
        <f t="shared" si="17"/>
        <v>0</v>
      </c>
      <c r="AN14" s="4">
        <f t="shared" si="18"/>
        <v>0</v>
      </c>
      <c r="AO14" s="4">
        <f t="shared" si="19"/>
        <v>0</v>
      </c>
      <c r="AP14" s="4">
        <f t="shared" si="20"/>
        <v>0</v>
      </c>
      <c r="AQ14" s="4">
        <f t="shared" si="21"/>
        <v>0</v>
      </c>
      <c r="AR14" s="4">
        <f t="shared" si="22"/>
        <v>0</v>
      </c>
      <c r="AS14" s="4">
        <f t="shared" si="23"/>
        <v>0</v>
      </c>
      <c r="AT14" s="4">
        <f t="shared" si="24"/>
        <v>0</v>
      </c>
      <c r="AU14" s="4"/>
      <c r="AV14" s="4">
        <f t="shared" si="25"/>
        <v>0</v>
      </c>
      <c r="AW14" s="4">
        <f t="shared" si="26"/>
        <v>0</v>
      </c>
      <c r="AX14" s="4">
        <f t="shared" si="27"/>
        <v>0</v>
      </c>
      <c r="AY14" s="4">
        <f t="shared" si="28"/>
        <v>0</v>
      </c>
      <c r="AZ14" s="4">
        <f t="shared" si="29"/>
        <v>0</v>
      </c>
      <c r="BA14" s="4">
        <f t="shared" si="30"/>
        <v>0</v>
      </c>
      <c r="BB14" s="4">
        <f t="shared" si="31"/>
        <v>0</v>
      </c>
      <c r="BC14" s="4">
        <f t="shared" si="32"/>
        <v>0</v>
      </c>
      <c r="BD14" s="4">
        <f t="shared" si="33"/>
        <v>0</v>
      </c>
      <c r="BE14" s="4">
        <f t="shared" si="34"/>
        <v>0</v>
      </c>
      <c r="BF14" s="4">
        <f t="shared" si="35"/>
        <v>0</v>
      </c>
      <c r="BG14" s="4">
        <f t="shared" si="36"/>
        <v>0</v>
      </c>
      <c r="BH14" s="4">
        <f t="shared" si="37"/>
        <v>0</v>
      </c>
      <c r="BI14" s="4">
        <f t="shared" si="38"/>
        <v>0</v>
      </c>
      <c r="BJ14" s="4">
        <f t="shared" si="39"/>
        <v>0</v>
      </c>
      <c r="BK14" s="4">
        <f t="shared" si="40"/>
        <v>0</v>
      </c>
      <c r="BL14" s="14"/>
      <c r="BM14" s="14"/>
    </row>
    <row r="15" spans="1:65" ht="24.95" customHeight="1" x14ac:dyDescent="0.2">
      <c r="A15" s="30">
        <v>13</v>
      </c>
      <c r="B15" s="31"/>
      <c r="C15" s="32" t="str">
        <f t="shared" si="41"/>
        <v/>
      </c>
      <c r="D15" s="39" t="str">
        <f t="shared" si="43"/>
        <v/>
      </c>
      <c r="E15" s="39" t="str">
        <f t="shared" si="44"/>
        <v/>
      </c>
      <c r="F15" s="39" t="str">
        <f t="shared" si="45"/>
        <v/>
      </c>
      <c r="G15" s="39" t="str">
        <f t="shared" si="46"/>
        <v/>
      </c>
      <c r="H15" s="39" t="str">
        <f t="shared" si="47"/>
        <v/>
      </c>
      <c r="I15" s="39" t="str">
        <f t="shared" si="48"/>
        <v/>
      </c>
      <c r="J15" s="39" t="str">
        <f t="shared" si="49"/>
        <v/>
      </c>
      <c r="K15" s="39" t="str">
        <f t="shared" si="50"/>
        <v/>
      </c>
      <c r="L15" s="39" t="str">
        <f t="shared" si="51"/>
        <v/>
      </c>
      <c r="M15" s="39" t="str">
        <f>IF(INDEX($A$1:$R$18,COLUMN(),ROW())="","",IF(INDEX($A$1:$R$18,COLUMN(),ROW())=1,0,IF(INDEX($A$1:$R$18,COLUMN(),ROW())=0,1,IF(INDEX($A$1:$R$18,COLUMN(),ROW())="+","-",IF(INDEX($A$1:$R$18,COLUMN(),ROW())="-","+","½")))))</f>
        <v/>
      </c>
      <c r="N15" s="39" t="str">
        <f>IF(INDEX($A$1:$R$18,COLUMN(),ROW())="","",IF(INDEX($A$1:$R$18,COLUMN(),ROW())=1,0,IF(INDEX($A$1:$R$18,COLUMN(),ROW())=0,1,IF(INDEX($A$1:$R$18,COLUMN(),ROW())="+","-",IF(INDEX($A$1:$R$18,COLUMN(),ROW())="-","+","½")))))</f>
        <v/>
      </c>
      <c r="O15" s="33"/>
      <c r="P15" s="34"/>
      <c r="Q15" s="34"/>
      <c r="R15" s="34"/>
      <c r="S15" s="32">
        <f t="shared" si="0"/>
        <v>0</v>
      </c>
      <c r="T15" s="36">
        <f t="shared" si="42"/>
        <v>0</v>
      </c>
      <c r="U15" s="37">
        <f t="shared" si="1"/>
        <v>1</v>
      </c>
      <c r="V15" s="23">
        <f t="shared" si="2"/>
        <v>0</v>
      </c>
      <c r="W15" s="32">
        <f>SMALL($U$3:$U$18,13)</f>
        <v>1</v>
      </c>
      <c r="X15" s="43" t="str">
        <f>IF(H47=0,"",VLOOKUP(13,$F$35:$G$50,2,FALSE))</f>
        <v/>
      </c>
      <c r="Y15" s="39" t="str">
        <f t="shared" si="3"/>
        <v/>
      </c>
      <c r="Z15" s="40" t="str">
        <f t="shared" si="4"/>
        <v/>
      </c>
      <c r="AA15" s="44" t="str">
        <f t="shared" si="5"/>
        <v/>
      </c>
      <c r="AB15" s="44" t="str">
        <f t="shared" si="6"/>
        <v/>
      </c>
      <c r="AC15" s="44" t="str">
        <f t="shared" si="7"/>
        <v/>
      </c>
      <c r="AD15" s="45" t="str">
        <f t="shared" si="8"/>
        <v/>
      </c>
      <c r="AE15" s="29">
        <f t="shared" si="9"/>
        <v>0</v>
      </c>
      <c r="AF15" s="4">
        <f t="shared" si="10"/>
        <v>0</v>
      </c>
      <c r="AG15" s="4">
        <f t="shared" si="11"/>
        <v>0</v>
      </c>
      <c r="AH15" s="4">
        <f t="shared" si="12"/>
        <v>0</v>
      </c>
      <c r="AI15" s="4">
        <f t="shared" si="13"/>
        <v>0</v>
      </c>
      <c r="AJ15" s="4">
        <f t="shared" si="14"/>
        <v>0</v>
      </c>
      <c r="AK15" s="4">
        <f t="shared" si="15"/>
        <v>0</v>
      </c>
      <c r="AL15" s="4">
        <f t="shared" si="16"/>
        <v>0</v>
      </c>
      <c r="AM15" s="4">
        <f t="shared" si="17"/>
        <v>0</v>
      </c>
      <c r="AN15" s="4">
        <f t="shared" si="18"/>
        <v>0</v>
      </c>
      <c r="AO15" s="4">
        <f t="shared" si="19"/>
        <v>0</v>
      </c>
      <c r="AP15" s="4">
        <f t="shared" si="20"/>
        <v>0</v>
      </c>
      <c r="AQ15" s="4">
        <f t="shared" si="21"/>
        <v>0</v>
      </c>
      <c r="AR15" s="4">
        <f t="shared" si="22"/>
        <v>0</v>
      </c>
      <c r="AS15" s="4">
        <f t="shared" si="23"/>
        <v>0</v>
      </c>
      <c r="AT15" s="4">
        <f t="shared" si="24"/>
        <v>0</v>
      </c>
      <c r="AU15" s="4"/>
      <c r="AV15" s="4">
        <f t="shared" si="25"/>
        <v>0</v>
      </c>
      <c r="AW15" s="4">
        <f t="shared" si="26"/>
        <v>0</v>
      </c>
      <c r="AX15" s="4">
        <f t="shared" si="27"/>
        <v>0</v>
      </c>
      <c r="AY15" s="4">
        <f t="shared" si="28"/>
        <v>0</v>
      </c>
      <c r="AZ15" s="4">
        <f t="shared" si="29"/>
        <v>0</v>
      </c>
      <c r="BA15" s="4">
        <f t="shared" si="30"/>
        <v>0</v>
      </c>
      <c r="BB15" s="4">
        <f t="shared" si="31"/>
        <v>0</v>
      </c>
      <c r="BC15" s="4">
        <f t="shared" si="32"/>
        <v>0</v>
      </c>
      <c r="BD15" s="4">
        <f t="shared" si="33"/>
        <v>0</v>
      </c>
      <c r="BE15" s="4">
        <f t="shared" si="34"/>
        <v>0</v>
      </c>
      <c r="BF15" s="4">
        <f t="shared" si="35"/>
        <v>0</v>
      </c>
      <c r="BG15" s="4">
        <f t="shared" si="36"/>
        <v>0</v>
      </c>
      <c r="BH15" s="4">
        <f t="shared" si="37"/>
        <v>0</v>
      </c>
      <c r="BI15" s="4">
        <f t="shared" si="38"/>
        <v>0</v>
      </c>
      <c r="BJ15" s="4">
        <f t="shared" si="39"/>
        <v>0</v>
      </c>
      <c r="BK15" s="4">
        <f t="shared" si="40"/>
        <v>0</v>
      </c>
      <c r="BL15" s="14"/>
      <c r="BM15" s="14"/>
    </row>
    <row r="16" spans="1:65" ht="24.95" customHeight="1" x14ac:dyDescent="0.2">
      <c r="A16" s="30">
        <v>14</v>
      </c>
      <c r="B16" s="31"/>
      <c r="C16" s="32" t="str">
        <f t="shared" si="41"/>
        <v/>
      </c>
      <c r="D16" s="39" t="str">
        <f t="shared" si="43"/>
        <v/>
      </c>
      <c r="E16" s="39" t="str">
        <f t="shared" si="44"/>
        <v/>
      </c>
      <c r="F16" s="39" t="str">
        <f t="shared" si="45"/>
        <v/>
      </c>
      <c r="G16" s="39" t="str">
        <f t="shared" si="46"/>
        <v/>
      </c>
      <c r="H16" s="39" t="str">
        <f t="shared" si="47"/>
        <v/>
      </c>
      <c r="I16" s="39" t="str">
        <f t="shared" si="48"/>
        <v/>
      </c>
      <c r="J16" s="39" t="str">
        <f t="shared" si="49"/>
        <v/>
      </c>
      <c r="K16" s="39" t="str">
        <f t="shared" si="50"/>
        <v/>
      </c>
      <c r="L16" s="39" t="str">
        <f t="shared" si="51"/>
        <v/>
      </c>
      <c r="M16" s="39" t="str">
        <f>IF(INDEX($A$1:$R$18,COLUMN(),ROW())="","",IF(INDEX($A$1:$R$18,COLUMN(),ROW())=1,0,IF(INDEX($A$1:$R$18,COLUMN(),ROW())=0,1,IF(INDEX($A$1:$R$18,COLUMN(),ROW())="+","-",IF(INDEX($A$1:$R$18,COLUMN(),ROW())="-","+","½")))))</f>
        <v/>
      </c>
      <c r="N16" s="39" t="str">
        <f>IF(INDEX($A$1:$R$18,COLUMN(),ROW())="","",IF(INDEX($A$1:$R$18,COLUMN(),ROW())=1,0,IF(INDEX($A$1:$R$18,COLUMN(),ROW())=0,1,IF(INDEX($A$1:$R$18,COLUMN(),ROW())="+","-",IF(INDEX($A$1:$R$18,COLUMN(),ROW())="-","+","½")))))</f>
        <v/>
      </c>
      <c r="O16" s="39" t="str">
        <f>IF(INDEX($A$1:$R$18,COLUMN(),ROW())="","",IF(INDEX($A$1:$R$18,COLUMN(),ROW())=1,0,IF(INDEX($A$1:$R$18,COLUMN(),ROW())=0,1,IF(INDEX($A$1:$R$18,COLUMN(),ROW())="+","-",IF(INDEX($A$1:$R$18,COLUMN(),ROW())="-","+","½")))))</f>
        <v/>
      </c>
      <c r="P16" s="33"/>
      <c r="Q16" s="34"/>
      <c r="R16" s="34"/>
      <c r="S16" s="32">
        <f t="shared" si="0"/>
        <v>0</v>
      </c>
      <c r="T16" s="36">
        <f t="shared" si="42"/>
        <v>0</v>
      </c>
      <c r="U16" s="37">
        <f t="shared" si="1"/>
        <v>1</v>
      </c>
      <c r="V16" s="23">
        <f t="shared" si="2"/>
        <v>0</v>
      </c>
      <c r="W16" s="32">
        <f>SMALL($U$3:$U$18,14)</f>
        <v>1</v>
      </c>
      <c r="X16" s="43" t="str">
        <f>IF(H48=0,"",VLOOKUP(14,$F$35:$G$50,2,FALSE))</f>
        <v/>
      </c>
      <c r="Y16" s="39" t="str">
        <f t="shared" si="3"/>
        <v/>
      </c>
      <c r="Z16" s="40" t="str">
        <f t="shared" si="4"/>
        <v/>
      </c>
      <c r="AA16" s="44" t="str">
        <f t="shared" si="5"/>
        <v/>
      </c>
      <c r="AB16" s="44" t="str">
        <f t="shared" si="6"/>
        <v/>
      </c>
      <c r="AC16" s="44" t="str">
        <f t="shared" si="7"/>
        <v/>
      </c>
      <c r="AD16" s="45" t="str">
        <f t="shared" si="8"/>
        <v/>
      </c>
      <c r="AE16" s="29">
        <f t="shared" si="9"/>
        <v>0</v>
      </c>
      <c r="AF16" s="4">
        <f t="shared" si="10"/>
        <v>0</v>
      </c>
      <c r="AG16" s="4">
        <f t="shared" si="11"/>
        <v>0</v>
      </c>
      <c r="AH16" s="4">
        <f t="shared" si="12"/>
        <v>0</v>
      </c>
      <c r="AI16" s="4">
        <f t="shared" si="13"/>
        <v>0</v>
      </c>
      <c r="AJ16" s="4">
        <f t="shared" si="14"/>
        <v>0</v>
      </c>
      <c r="AK16" s="4">
        <f t="shared" si="15"/>
        <v>0</v>
      </c>
      <c r="AL16" s="4">
        <f t="shared" si="16"/>
        <v>0</v>
      </c>
      <c r="AM16" s="4">
        <f t="shared" si="17"/>
        <v>0</v>
      </c>
      <c r="AN16" s="4">
        <f t="shared" si="18"/>
        <v>0</v>
      </c>
      <c r="AO16" s="4">
        <f t="shared" si="19"/>
        <v>0</v>
      </c>
      <c r="AP16" s="4">
        <f t="shared" si="20"/>
        <v>0</v>
      </c>
      <c r="AQ16" s="4">
        <f t="shared" si="21"/>
        <v>0</v>
      </c>
      <c r="AR16" s="4">
        <f t="shared" si="22"/>
        <v>0</v>
      </c>
      <c r="AS16" s="4">
        <f t="shared" si="23"/>
        <v>0</v>
      </c>
      <c r="AT16" s="4">
        <f t="shared" si="24"/>
        <v>0</v>
      </c>
      <c r="AU16" s="4"/>
      <c r="AV16" s="4">
        <f t="shared" si="25"/>
        <v>0</v>
      </c>
      <c r="AW16" s="4">
        <f t="shared" si="26"/>
        <v>0</v>
      </c>
      <c r="AX16" s="4">
        <f t="shared" si="27"/>
        <v>0</v>
      </c>
      <c r="AY16" s="4">
        <f t="shared" si="28"/>
        <v>0</v>
      </c>
      <c r="AZ16" s="4">
        <f t="shared" si="29"/>
        <v>0</v>
      </c>
      <c r="BA16" s="4">
        <f t="shared" si="30"/>
        <v>0</v>
      </c>
      <c r="BB16" s="4">
        <f t="shared" si="31"/>
        <v>0</v>
      </c>
      <c r="BC16" s="4">
        <f t="shared" si="32"/>
        <v>0</v>
      </c>
      <c r="BD16" s="4">
        <f t="shared" si="33"/>
        <v>0</v>
      </c>
      <c r="BE16" s="4">
        <f t="shared" si="34"/>
        <v>0</v>
      </c>
      <c r="BF16" s="4">
        <f t="shared" si="35"/>
        <v>0</v>
      </c>
      <c r="BG16" s="4">
        <f t="shared" si="36"/>
        <v>0</v>
      </c>
      <c r="BH16" s="4">
        <f t="shared" si="37"/>
        <v>0</v>
      </c>
      <c r="BI16" s="4">
        <f t="shared" si="38"/>
        <v>0</v>
      </c>
      <c r="BJ16" s="4">
        <f t="shared" si="39"/>
        <v>0</v>
      </c>
      <c r="BK16" s="4">
        <f t="shared" si="40"/>
        <v>0</v>
      </c>
      <c r="BL16" s="14"/>
      <c r="BM16" s="14"/>
    </row>
    <row r="17" spans="1:65" ht="24.95" customHeight="1" x14ac:dyDescent="0.2">
      <c r="A17" s="30">
        <v>15</v>
      </c>
      <c r="B17" s="31"/>
      <c r="C17" s="32" t="str">
        <f t="shared" si="41"/>
        <v/>
      </c>
      <c r="D17" s="39" t="str">
        <f t="shared" si="43"/>
        <v/>
      </c>
      <c r="E17" s="39" t="str">
        <f t="shared" si="44"/>
        <v/>
      </c>
      <c r="F17" s="39" t="str">
        <f t="shared" si="45"/>
        <v/>
      </c>
      <c r="G17" s="39" t="str">
        <f t="shared" si="46"/>
        <v/>
      </c>
      <c r="H17" s="39" t="str">
        <f t="shared" si="47"/>
        <v/>
      </c>
      <c r="I17" s="39" t="str">
        <f t="shared" si="48"/>
        <v/>
      </c>
      <c r="J17" s="39" t="str">
        <f t="shared" si="49"/>
        <v/>
      </c>
      <c r="K17" s="39" t="str">
        <f t="shared" si="50"/>
        <v/>
      </c>
      <c r="L17" s="39" t="str">
        <f t="shared" si="51"/>
        <v/>
      </c>
      <c r="M17" s="39" t="str">
        <f>IF(INDEX($A$1:$R$18,COLUMN(),ROW())="","",IF(INDEX($A$1:$R$18,COLUMN(),ROW())=1,0,IF(INDEX($A$1:$R$18,COLUMN(),ROW())=0,1,IF(INDEX($A$1:$R$18,COLUMN(),ROW())="+","-",IF(INDEX($A$1:$R$18,COLUMN(),ROW())="-","+","½")))))</f>
        <v/>
      </c>
      <c r="N17" s="39" t="str">
        <f>IF(INDEX($A$1:$R$18,COLUMN(),ROW())="","",IF(INDEX($A$1:$R$18,COLUMN(),ROW())=1,0,IF(INDEX($A$1:$R$18,COLUMN(),ROW())=0,1,IF(INDEX($A$1:$R$18,COLUMN(),ROW())="+","-",IF(INDEX($A$1:$R$18,COLUMN(),ROW())="-","+","½")))))</f>
        <v/>
      </c>
      <c r="O17" s="39" t="str">
        <f>IF(INDEX($A$1:$R$18,COLUMN(),ROW())="","",IF(INDEX($A$1:$R$18,COLUMN(),ROW())=1,0,IF(INDEX($A$1:$R$18,COLUMN(),ROW())=0,1,IF(INDEX($A$1:$R$18,COLUMN(),ROW())="+","-",IF(INDEX($A$1:$R$18,COLUMN(),ROW())="-","+","½")))))</f>
        <v/>
      </c>
      <c r="P17" s="39" t="str">
        <f>IF(INDEX($A$1:$R$18,COLUMN(),ROW())="","",IF(INDEX($A$1:$R$18,COLUMN(),ROW())=1,0,IF(INDEX($A$1:$R$18,COLUMN(),ROW())=0,1,IF(INDEX($A$1:$R$18,COLUMN(),ROW())="+","-",IF(INDEX($A$1:$R$18,COLUMN(),ROW())="-","+","½")))))</f>
        <v/>
      </c>
      <c r="Q17" s="33"/>
      <c r="R17" s="34"/>
      <c r="S17" s="32">
        <f t="shared" si="0"/>
        <v>0</v>
      </c>
      <c r="T17" s="36">
        <f t="shared" si="42"/>
        <v>0</v>
      </c>
      <c r="U17" s="37">
        <f t="shared" si="1"/>
        <v>1</v>
      </c>
      <c r="V17" s="23">
        <f t="shared" si="2"/>
        <v>0</v>
      </c>
      <c r="W17" s="32">
        <f>SMALL($U$3:$U$18,15)</f>
        <v>1</v>
      </c>
      <c r="X17" s="43" t="str">
        <f>IF(H49=0,"",VLOOKUP(15,$F$35:$G$50,2,FALSE))</f>
        <v/>
      </c>
      <c r="Y17" s="39" t="str">
        <f t="shared" si="3"/>
        <v/>
      </c>
      <c r="Z17" s="40" t="str">
        <f t="shared" si="4"/>
        <v/>
      </c>
      <c r="AA17" s="44" t="str">
        <f t="shared" si="5"/>
        <v/>
      </c>
      <c r="AB17" s="44" t="str">
        <f t="shared" si="6"/>
        <v/>
      </c>
      <c r="AC17" s="44" t="str">
        <f t="shared" si="7"/>
        <v/>
      </c>
      <c r="AD17" s="45" t="str">
        <f t="shared" si="8"/>
        <v/>
      </c>
      <c r="AE17" s="29">
        <f t="shared" si="9"/>
        <v>0</v>
      </c>
      <c r="AF17" s="4">
        <f t="shared" si="10"/>
        <v>0</v>
      </c>
      <c r="AG17" s="4">
        <f t="shared" si="11"/>
        <v>0</v>
      </c>
      <c r="AH17" s="4">
        <f t="shared" si="12"/>
        <v>0</v>
      </c>
      <c r="AI17" s="4">
        <f t="shared" si="13"/>
        <v>0</v>
      </c>
      <c r="AJ17" s="4">
        <f t="shared" si="14"/>
        <v>0</v>
      </c>
      <c r="AK17" s="4">
        <f t="shared" si="15"/>
        <v>0</v>
      </c>
      <c r="AL17" s="4">
        <f t="shared" si="16"/>
        <v>0</v>
      </c>
      <c r="AM17" s="4">
        <f t="shared" si="17"/>
        <v>0</v>
      </c>
      <c r="AN17" s="4">
        <f t="shared" si="18"/>
        <v>0</v>
      </c>
      <c r="AO17" s="4">
        <f t="shared" si="19"/>
        <v>0</v>
      </c>
      <c r="AP17" s="4">
        <f t="shared" si="20"/>
        <v>0</v>
      </c>
      <c r="AQ17" s="4">
        <f t="shared" si="21"/>
        <v>0</v>
      </c>
      <c r="AR17" s="4">
        <f t="shared" si="22"/>
        <v>0</v>
      </c>
      <c r="AS17" s="4">
        <f t="shared" si="23"/>
        <v>0</v>
      </c>
      <c r="AT17" s="4">
        <f t="shared" si="24"/>
        <v>0</v>
      </c>
      <c r="AU17" s="4"/>
      <c r="AV17" s="4">
        <f t="shared" si="25"/>
        <v>0</v>
      </c>
      <c r="AW17" s="4">
        <f t="shared" si="26"/>
        <v>0</v>
      </c>
      <c r="AX17" s="4">
        <f t="shared" si="27"/>
        <v>0</v>
      </c>
      <c r="AY17" s="4">
        <f t="shared" si="28"/>
        <v>0</v>
      </c>
      <c r="AZ17" s="4">
        <f t="shared" si="29"/>
        <v>0</v>
      </c>
      <c r="BA17" s="4">
        <f t="shared" si="30"/>
        <v>0</v>
      </c>
      <c r="BB17" s="4">
        <f t="shared" si="31"/>
        <v>0</v>
      </c>
      <c r="BC17" s="4">
        <f t="shared" si="32"/>
        <v>0</v>
      </c>
      <c r="BD17" s="4">
        <f t="shared" si="33"/>
        <v>0</v>
      </c>
      <c r="BE17" s="4">
        <f t="shared" si="34"/>
        <v>0</v>
      </c>
      <c r="BF17" s="4">
        <f t="shared" si="35"/>
        <v>0</v>
      </c>
      <c r="BG17" s="4">
        <f t="shared" si="36"/>
        <v>0</v>
      </c>
      <c r="BH17" s="4">
        <f t="shared" si="37"/>
        <v>0</v>
      </c>
      <c r="BI17" s="4">
        <f t="shared" si="38"/>
        <v>0</v>
      </c>
      <c r="BJ17" s="4">
        <f t="shared" si="39"/>
        <v>0</v>
      </c>
      <c r="BK17" s="4">
        <f t="shared" si="40"/>
        <v>0</v>
      </c>
      <c r="BL17" s="14"/>
      <c r="BM17" s="14"/>
    </row>
    <row r="18" spans="1:65" ht="24.95" customHeight="1" x14ac:dyDescent="0.2">
      <c r="A18" s="50">
        <v>16</v>
      </c>
      <c r="B18" s="51"/>
      <c r="C18" s="52" t="str">
        <f t="shared" si="41"/>
        <v/>
      </c>
      <c r="D18" s="53" t="str">
        <f t="shared" si="43"/>
        <v/>
      </c>
      <c r="E18" s="53" t="str">
        <f t="shared" si="44"/>
        <v/>
      </c>
      <c r="F18" s="53" t="str">
        <f t="shared" si="45"/>
        <v/>
      </c>
      <c r="G18" s="53" t="str">
        <f t="shared" si="46"/>
        <v/>
      </c>
      <c r="H18" s="53" t="str">
        <f t="shared" si="47"/>
        <v/>
      </c>
      <c r="I18" s="53" t="str">
        <f t="shared" si="48"/>
        <v/>
      </c>
      <c r="J18" s="53" t="str">
        <f t="shared" si="49"/>
        <v/>
      </c>
      <c r="K18" s="53" t="str">
        <f t="shared" si="50"/>
        <v/>
      </c>
      <c r="L18" s="53" t="str">
        <f t="shared" si="51"/>
        <v/>
      </c>
      <c r="M18" s="53" t="str">
        <f>IF(INDEX($A$1:$R$18,COLUMN(),ROW())="","",IF(INDEX($A$1:$R$18,COLUMN(),ROW())=1,0,IF(INDEX($A$1:$R$18,COLUMN(),ROW())=0,1,IF(INDEX($A$1:$R$18,COLUMN(),ROW())="+","-",IF(INDEX($A$1:$R$18,COLUMN(),ROW())="-","+","½")))))</f>
        <v/>
      </c>
      <c r="N18" s="53" t="str">
        <f>IF(INDEX($A$1:$R$18,COLUMN(),ROW())="","",IF(INDEX($A$1:$R$18,COLUMN(),ROW())=1,0,IF(INDEX($A$1:$R$18,COLUMN(),ROW())=0,1,IF(INDEX($A$1:$R$18,COLUMN(),ROW())="+","-",IF(INDEX($A$1:$R$18,COLUMN(),ROW())="-","+","½")))))</f>
        <v/>
      </c>
      <c r="O18" s="53" t="str">
        <f>IF(INDEX($A$1:$R$18,COLUMN(),ROW())="","",IF(INDEX($A$1:$R$18,COLUMN(),ROW())=1,0,IF(INDEX($A$1:$R$18,COLUMN(),ROW())=0,1,IF(INDEX($A$1:$R$18,COLUMN(),ROW())="+","-",IF(INDEX($A$1:$R$18,COLUMN(),ROW())="-","+","½")))))</f>
        <v/>
      </c>
      <c r="P18" s="53" t="str">
        <f>IF(INDEX($A$1:$R$18,COLUMN(),ROW())="","",IF(INDEX($A$1:$R$18,COLUMN(),ROW())=1,0,IF(INDEX($A$1:$R$18,COLUMN(),ROW())=0,1,IF(INDEX($A$1:$R$18,COLUMN(),ROW())="+","-",IF(INDEX($A$1:$R$18,COLUMN(),ROW())="-","+","½")))))</f>
        <v/>
      </c>
      <c r="Q18" s="53" t="str">
        <f>IF(INDEX($A$1:$R$18,COLUMN(),ROW())="","",IF(INDEX($A$1:$R$18,COLUMN(),ROW())=1,0,IF(INDEX($A$1:$R$18,COLUMN(),ROW())=0,1,IF(INDEX($A$1:$R$18,COLUMN(),ROW())="+","-",IF(INDEX($A$1:$R$18,COLUMN(),ROW())="-","+","½")))))</f>
        <v/>
      </c>
      <c r="R18" s="81"/>
      <c r="S18" s="52">
        <f t="shared" si="0"/>
        <v>0</v>
      </c>
      <c r="T18" s="55">
        <f t="shared" si="42"/>
        <v>0</v>
      </c>
      <c r="U18" s="56">
        <f t="shared" si="1"/>
        <v>1</v>
      </c>
      <c r="V18" s="23">
        <f t="shared" si="2"/>
        <v>0</v>
      </c>
      <c r="W18" s="52">
        <f>SMALL($U$3:$U$18,16)</f>
        <v>1</v>
      </c>
      <c r="X18" s="57" t="str">
        <f>IF(H50=0,"",VLOOKUP(16,$F$35:$G$50,2,FALSE))</f>
        <v/>
      </c>
      <c r="Y18" s="53" t="str">
        <f t="shared" si="3"/>
        <v/>
      </c>
      <c r="Z18" s="58" t="str">
        <f t="shared" si="4"/>
        <v/>
      </c>
      <c r="AA18" s="59" t="str">
        <f t="shared" si="5"/>
        <v/>
      </c>
      <c r="AB18" s="59" t="str">
        <f t="shared" si="6"/>
        <v/>
      </c>
      <c r="AC18" s="59" t="str">
        <f t="shared" si="7"/>
        <v/>
      </c>
      <c r="AD18" s="60" t="str">
        <f t="shared" si="8"/>
        <v/>
      </c>
      <c r="AE18" s="29">
        <f t="shared" si="9"/>
        <v>0</v>
      </c>
      <c r="AF18" s="4">
        <f t="shared" si="10"/>
        <v>0</v>
      </c>
      <c r="AG18" s="4">
        <f t="shared" si="11"/>
        <v>0</v>
      </c>
      <c r="AH18" s="4">
        <f t="shared" si="12"/>
        <v>0</v>
      </c>
      <c r="AI18" s="4">
        <f t="shared" si="13"/>
        <v>0</v>
      </c>
      <c r="AJ18" s="4">
        <f t="shared" si="14"/>
        <v>0</v>
      </c>
      <c r="AK18" s="4">
        <f t="shared" si="15"/>
        <v>0</v>
      </c>
      <c r="AL18" s="4">
        <f t="shared" si="16"/>
        <v>0</v>
      </c>
      <c r="AM18" s="4">
        <f t="shared" si="17"/>
        <v>0</v>
      </c>
      <c r="AN18" s="4">
        <f t="shared" si="18"/>
        <v>0</v>
      </c>
      <c r="AO18" s="4">
        <f t="shared" si="19"/>
        <v>0</v>
      </c>
      <c r="AP18" s="4">
        <f t="shared" si="20"/>
        <v>0</v>
      </c>
      <c r="AQ18" s="4">
        <f t="shared" si="21"/>
        <v>0</v>
      </c>
      <c r="AR18" s="4">
        <f t="shared" si="22"/>
        <v>0</v>
      </c>
      <c r="AS18" s="4">
        <f t="shared" si="23"/>
        <v>0</v>
      </c>
      <c r="AT18" s="4">
        <f t="shared" si="24"/>
        <v>0</v>
      </c>
      <c r="AU18" s="4"/>
      <c r="AV18" s="4">
        <f t="shared" si="25"/>
        <v>0</v>
      </c>
      <c r="AW18" s="4">
        <f t="shared" si="26"/>
        <v>0</v>
      </c>
      <c r="AX18" s="4">
        <f t="shared" si="27"/>
        <v>0</v>
      </c>
      <c r="AY18" s="4">
        <f t="shared" si="28"/>
        <v>0</v>
      </c>
      <c r="AZ18" s="4">
        <f t="shared" si="29"/>
        <v>0</v>
      </c>
      <c r="BA18" s="4">
        <f t="shared" si="30"/>
        <v>0</v>
      </c>
      <c r="BB18" s="4">
        <f t="shared" si="31"/>
        <v>0</v>
      </c>
      <c r="BC18" s="4">
        <f t="shared" si="32"/>
        <v>0</v>
      </c>
      <c r="BD18" s="4">
        <f t="shared" si="33"/>
        <v>0</v>
      </c>
      <c r="BE18" s="4">
        <f t="shared" si="34"/>
        <v>0</v>
      </c>
      <c r="BF18" s="4">
        <f t="shared" si="35"/>
        <v>0</v>
      </c>
      <c r="BG18" s="4">
        <f t="shared" si="36"/>
        <v>0</v>
      </c>
      <c r="BH18" s="4">
        <f t="shared" si="37"/>
        <v>0</v>
      </c>
      <c r="BI18" s="4">
        <f t="shared" si="38"/>
        <v>0</v>
      </c>
      <c r="BJ18" s="4">
        <f t="shared" si="39"/>
        <v>0</v>
      </c>
      <c r="BK18" s="4">
        <f t="shared" si="40"/>
        <v>0</v>
      </c>
      <c r="BL18" s="14"/>
      <c r="BM18" s="14"/>
    </row>
    <row r="19" spans="1:65" ht="18" x14ac:dyDescent="0.2">
      <c r="A19" s="63"/>
      <c r="B19" s="63">
        <f>SMALL($U$3:$U$18,1)</f>
        <v>1</v>
      </c>
      <c r="C19" s="63">
        <f t="shared" ref="C19:C34" si="52">VLOOKUP(F35,$A$3:$B$18,2,FALSE)</f>
        <v>0</v>
      </c>
      <c r="D19" s="63"/>
      <c r="E19" s="63"/>
      <c r="F19" s="63"/>
      <c r="G19" s="63"/>
      <c r="H19" s="63"/>
      <c r="I19" s="63"/>
      <c r="J19" s="82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4">
        <f t="shared" ref="U19:U34" si="53">100000*S3+T3</f>
        <v>0</v>
      </c>
      <c r="V19" s="65"/>
      <c r="W19" s="64"/>
      <c r="X19" s="64"/>
      <c r="Y19" s="64"/>
      <c r="Z19" s="64"/>
      <c r="AA19" s="66">
        <f t="shared" ref="AA19:AA34" si="54">B3</f>
        <v>0</v>
      </c>
      <c r="AB19" s="67">
        <f t="shared" ref="AB19:AB34" si="55">COUNTIF(AE3:AU3,1)</f>
        <v>0</v>
      </c>
      <c r="AC19" s="67">
        <f t="shared" ref="AC19:AC34" si="56">COUNTIF(AE3:AU3,0.5)</f>
        <v>0</v>
      </c>
      <c r="AD19" s="68">
        <f t="shared" ref="AD19:AD34" si="57">COUNTIF(AE3:AU3,0)-COUNTBLANK(C3:R3)</f>
        <v>0</v>
      </c>
      <c r="AE19" s="69">
        <f t="shared" ref="AE19:AE34" si="58">SUM(AV3:BK3)</f>
        <v>0</v>
      </c>
      <c r="AF19" s="83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</row>
    <row r="20" spans="1:65" ht="18" x14ac:dyDescent="0.2">
      <c r="A20" s="4"/>
      <c r="B20" s="4">
        <f>SMALL($U$3:$U$18,2)</f>
        <v>1</v>
      </c>
      <c r="C20" s="4">
        <f t="shared" si="52"/>
        <v>0</v>
      </c>
      <c r="D20" s="4">
        <v>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71">
        <f t="shared" si="53"/>
        <v>0</v>
      </c>
      <c r="V20" s="65"/>
      <c r="W20" s="71"/>
      <c r="X20" s="71"/>
      <c r="Y20" s="71"/>
      <c r="Z20" s="71"/>
      <c r="AA20" s="66">
        <f t="shared" si="54"/>
        <v>0</v>
      </c>
      <c r="AB20" s="69">
        <f t="shared" si="55"/>
        <v>0</v>
      </c>
      <c r="AC20" s="69">
        <f t="shared" si="56"/>
        <v>0</v>
      </c>
      <c r="AD20" s="72">
        <f t="shared" si="57"/>
        <v>0</v>
      </c>
      <c r="AE20" s="69">
        <f t="shared" si="58"/>
        <v>0</v>
      </c>
      <c r="AF20" s="83"/>
      <c r="AG20" s="14"/>
    </row>
    <row r="21" spans="1:65" ht="18" x14ac:dyDescent="0.2">
      <c r="A21" s="4"/>
      <c r="B21" s="4">
        <f>SMALL($U$3:$U$18,3)</f>
        <v>1</v>
      </c>
      <c r="C21" s="4">
        <f t="shared" si="52"/>
        <v>0</v>
      </c>
      <c r="D21" s="4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71">
        <f t="shared" si="53"/>
        <v>0</v>
      </c>
      <c r="V21" s="65"/>
      <c r="W21" s="71"/>
      <c r="X21" s="71"/>
      <c r="Y21" s="71"/>
      <c r="Z21" s="71"/>
      <c r="AA21" s="66">
        <f t="shared" si="54"/>
        <v>0</v>
      </c>
      <c r="AB21" s="69">
        <f t="shared" si="55"/>
        <v>0</v>
      </c>
      <c r="AC21" s="69">
        <f t="shared" si="56"/>
        <v>0</v>
      </c>
      <c r="AD21" s="72">
        <f t="shared" si="57"/>
        <v>0</v>
      </c>
      <c r="AE21" s="69">
        <f t="shared" si="58"/>
        <v>0</v>
      </c>
      <c r="AF21" s="83"/>
      <c r="AG21" s="14"/>
    </row>
    <row r="22" spans="1:65" ht="18" x14ac:dyDescent="0.2">
      <c r="A22" s="4"/>
      <c r="B22" s="4">
        <f>SMALL($U$3:$U$18,4)</f>
        <v>1</v>
      </c>
      <c r="C22" s="4">
        <f t="shared" si="52"/>
        <v>0</v>
      </c>
      <c r="D22" s="73" t="s">
        <v>2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71">
        <f t="shared" si="53"/>
        <v>0</v>
      </c>
      <c r="V22" s="65"/>
      <c r="W22" s="71"/>
      <c r="X22" s="71"/>
      <c r="Y22" s="71"/>
      <c r="Z22" s="71"/>
      <c r="AA22" s="66">
        <f t="shared" si="54"/>
        <v>0</v>
      </c>
      <c r="AB22" s="69">
        <f t="shared" si="55"/>
        <v>0</v>
      </c>
      <c r="AC22" s="69">
        <f t="shared" si="56"/>
        <v>0</v>
      </c>
      <c r="AD22" s="72">
        <f t="shared" si="57"/>
        <v>0</v>
      </c>
      <c r="AE22" s="69">
        <f t="shared" si="58"/>
        <v>0</v>
      </c>
      <c r="AF22" s="83"/>
      <c r="AG22" s="14"/>
    </row>
    <row r="23" spans="1:65" ht="18" x14ac:dyDescent="0.2">
      <c r="A23" s="4"/>
      <c r="B23" s="4">
        <f>SMALL($U$3:$U$18,5)</f>
        <v>1</v>
      </c>
      <c r="C23" s="4">
        <f t="shared" si="52"/>
        <v>0</v>
      </c>
      <c r="D23" s="4" t="s">
        <v>3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71">
        <f t="shared" si="53"/>
        <v>0</v>
      </c>
      <c r="V23" s="65"/>
      <c r="W23" s="71"/>
      <c r="X23" s="71"/>
      <c r="Y23" s="71"/>
      <c r="Z23" s="71"/>
      <c r="AA23" s="66">
        <f t="shared" si="54"/>
        <v>0</v>
      </c>
      <c r="AB23" s="69">
        <f t="shared" si="55"/>
        <v>0</v>
      </c>
      <c r="AC23" s="69">
        <f t="shared" si="56"/>
        <v>0</v>
      </c>
      <c r="AD23" s="72">
        <f t="shared" si="57"/>
        <v>0</v>
      </c>
      <c r="AE23" s="69">
        <f t="shared" si="58"/>
        <v>0</v>
      </c>
      <c r="AF23" s="83"/>
      <c r="AG23" s="14"/>
    </row>
    <row r="24" spans="1:65" ht="18" x14ac:dyDescent="0.2">
      <c r="A24" s="4"/>
      <c r="B24" s="4">
        <f>SMALL($U$3:$U$18,6)</f>
        <v>1</v>
      </c>
      <c r="C24" s="4">
        <f t="shared" si="52"/>
        <v>0</v>
      </c>
      <c r="D24" s="4" t="s">
        <v>4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71">
        <f t="shared" si="53"/>
        <v>0</v>
      </c>
      <c r="V24" s="65"/>
      <c r="W24" s="71"/>
      <c r="X24" s="71"/>
      <c r="Y24" s="71"/>
      <c r="Z24" s="71"/>
      <c r="AA24" s="66">
        <f t="shared" si="54"/>
        <v>0</v>
      </c>
      <c r="AB24" s="69">
        <f t="shared" si="55"/>
        <v>0</v>
      </c>
      <c r="AC24" s="69">
        <f t="shared" si="56"/>
        <v>0</v>
      </c>
      <c r="AD24" s="72">
        <f t="shared" si="57"/>
        <v>0</v>
      </c>
      <c r="AE24" s="69">
        <f t="shared" si="58"/>
        <v>0</v>
      </c>
      <c r="AF24" s="83"/>
      <c r="AG24" s="14"/>
    </row>
    <row r="25" spans="1:65" ht="18" x14ac:dyDescent="0.2">
      <c r="A25" s="4"/>
      <c r="B25" s="4">
        <f>SMALL($U$3:$U$18,7)</f>
        <v>1</v>
      </c>
      <c r="C25" s="4">
        <f t="shared" si="52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71">
        <f t="shared" si="53"/>
        <v>0</v>
      </c>
      <c r="V25" s="65"/>
      <c r="W25" s="71"/>
      <c r="X25" s="71"/>
      <c r="Y25" s="71"/>
      <c r="Z25" s="71"/>
      <c r="AA25" s="66">
        <f t="shared" si="54"/>
        <v>0</v>
      </c>
      <c r="AB25" s="69">
        <f t="shared" si="55"/>
        <v>0</v>
      </c>
      <c r="AC25" s="69">
        <f t="shared" si="56"/>
        <v>0</v>
      </c>
      <c r="AD25" s="72">
        <f t="shared" si="57"/>
        <v>0</v>
      </c>
      <c r="AE25" s="69">
        <f t="shared" si="58"/>
        <v>0</v>
      </c>
      <c r="AF25" s="83"/>
      <c r="AG25" s="14"/>
    </row>
    <row r="26" spans="1:65" ht="18" x14ac:dyDescent="0.2">
      <c r="A26" s="4"/>
      <c r="B26" s="4">
        <f>SMALL($U$3:$U$18,8)</f>
        <v>1</v>
      </c>
      <c r="C26" s="4">
        <f t="shared" si="52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71">
        <f t="shared" si="53"/>
        <v>0</v>
      </c>
      <c r="V26" s="65"/>
      <c r="W26" s="71"/>
      <c r="X26" s="71"/>
      <c r="Y26" s="71"/>
      <c r="Z26" s="71"/>
      <c r="AA26" s="66">
        <f t="shared" si="54"/>
        <v>0</v>
      </c>
      <c r="AB26" s="69">
        <f t="shared" si="55"/>
        <v>0</v>
      </c>
      <c r="AC26" s="69">
        <f t="shared" si="56"/>
        <v>0</v>
      </c>
      <c r="AD26" s="72">
        <f t="shared" si="57"/>
        <v>0</v>
      </c>
      <c r="AE26" s="69">
        <f t="shared" si="58"/>
        <v>0</v>
      </c>
      <c r="AF26" s="83"/>
      <c r="AG26" s="14"/>
    </row>
    <row r="27" spans="1:65" ht="18" x14ac:dyDescent="0.2">
      <c r="A27" s="4"/>
      <c r="B27" s="4">
        <f>SMALL($U$3:$U$18,9)</f>
        <v>1</v>
      </c>
      <c r="C27" s="4">
        <f t="shared" si="52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71">
        <f t="shared" si="53"/>
        <v>0</v>
      </c>
      <c r="V27" s="65"/>
      <c r="W27" s="71"/>
      <c r="X27" s="71"/>
      <c r="Y27" s="71"/>
      <c r="Z27" s="71"/>
      <c r="AA27" s="66">
        <f t="shared" si="54"/>
        <v>0</v>
      </c>
      <c r="AB27" s="69">
        <f t="shared" si="55"/>
        <v>0</v>
      </c>
      <c r="AC27" s="69">
        <f t="shared" si="56"/>
        <v>0</v>
      </c>
      <c r="AD27" s="72">
        <f t="shared" si="57"/>
        <v>0</v>
      </c>
      <c r="AE27" s="69">
        <f t="shared" si="58"/>
        <v>0</v>
      </c>
      <c r="AF27" s="83"/>
      <c r="AG27" s="14"/>
    </row>
    <row r="28" spans="1:65" ht="18" x14ac:dyDescent="0.2">
      <c r="A28" s="4"/>
      <c r="B28" s="4">
        <f>SMALL($U$3:$U$18,10)</f>
        <v>1</v>
      </c>
      <c r="C28" s="4">
        <f t="shared" si="52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71">
        <f t="shared" si="53"/>
        <v>0</v>
      </c>
      <c r="V28" s="65"/>
      <c r="W28" s="71"/>
      <c r="X28" s="71"/>
      <c r="Y28" s="71"/>
      <c r="Z28" s="71"/>
      <c r="AA28" s="66">
        <f t="shared" si="54"/>
        <v>0</v>
      </c>
      <c r="AB28" s="69">
        <f t="shared" si="55"/>
        <v>0</v>
      </c>
      <c r="AC28" s="69">
        <f t="shared" si="56"/>
        <v>0</v>
      </c>
      <c r="AD28" s="72">
        <f t="shared" si="57"/>
        <v>0</v>
      </c>
      <c r="AE28" s="69">
        <f t="shared" si="58"/>
        <v>0</v>
      </c>
      <c r="AF28" s="83"/>
      <c r="AG28" s="14"/>
    </row>
    <row r="29" spans="1:65" ht="18" x14ac:dyDescent="0.2">
      <c r="A29" s="4"/>
      <c r="B29" s="4">
        <f>SMALL($U$3:$U$18,11)</f>
        <v>1</v>
      </c>
      <c r="C29" s="4">
        <f t="shared" si="52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71">
        <f t="shared" si="53"/>
        <v>0</v>
      </c>
      <c r="V29" s="65"/>
      <c r="W29" s="71"/>
      <c r="X29" s="71"/>
      <c r="Y29" s="71"/>
      <c r="Z29" s="71"/>
      <c r="AA29" s="66">
        <f t="shared" si="54"/>
        <v>0</v>
      </c>
      <c r="AB29" s="69">
        <f t="shared" si="55"/>
        <v>0</v>
      </c>
      <c r="AC29" s="69">
        <f t="shared" si="56"/>
        <v>0</v>
      </c>
      <c r="AD29" s="72">
        <f t="shared" si="57"/>
        <v>0</v>
      </c>
      <c r="AE29" s="69">
        <f t="shared" si="58"/>
        <v>0</v>
      </c>
      <c r="AF29" s="83"/>
      <c r="AG29" s="14"/>
    </row>
    <row r="30" spans="1:65" ht="18" x14ac:dyDescent="0.2">
      <c r="A30" s="4"/>
      <c r="B30" s="4">
        <f>SMALL($U$3:$U$18,12)</f>
        <v>1</v>
      </c>
      <c r="C30" s="4">
        <f t="shared" si="52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71">
        <f t="shared" si="53"/>
        <v>0</v>
      </c>
      <c r="V30" s="65"/>
      <c r="W30" s="71"/>
      <c r="X30" s="71"/>
      <c r="Y30" s="71"/>
      <c r="Z30" s="71"/>
      <c r="AA30" s="66">
        <f t="shared" si="54"/>
        <v>0</v>
      </c>
      <c r="AB30" s="69">
        <f t="shared" si="55"/>
        <v>0</v>
      </c>
      <c r="AC30" s="69">
        <f t="shared" si="56"/>
        <v>0</v>
      </c>
      <c r="AD30" s="72">
        <f t="shared" si="57"/>
        <v>0</v>
      </c>
      <c r="AE30" s="69">
        <f t="shared" si="58"/>
        <v>0</v>
      </c>
      <c r="AF30" s="83"/>
      <c r="AG30" s="14"/>
    </row>
    <row r="31" spans="1:65" ht="18" x14ac:dyDescent="0.2">
      <c r="A31" s="4"/>
      <c r="B31" s="4">
        <f>SMALL($U$3:$U$18,13)</f>
        <v>1</v>
      </c>
      <c r="C31" s="4">
        <f t="shared" si="52"/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71">
        <f t="shared" si="53"/>
        <v>0</v>
      </c>
      <c r="V31" s="65"/>
      <c r="W31" s="71"/>
      <c r="X31" s="71"/>
      <c r="Y31" s="71"/>
      <c r="Z31" s="71"/>
      <c r="AA31" s="66">
        <f t="shared" si="54"/>
        <v>0</v>
      </c>
      <c r="AB31" s="69">
        <f t="shared" si="55"/>
        <v>0</v>
      </c>
      <c r="AC31" s="69">
        <f t="shared" si="56"/>
        <v>0</v>
      </c>
      <c r="AD31" s="72">
        <f t="shared" si="57"/>
        <v>0</v>
      </c>
      <c r="AE31" s="69">
        <f t="shared" si="58"/>
        <v>0</v>
      </c>
      <c r="AF31" s="83"/>
      <c r="AG31" s="14"/>
    </row>
    <row r="32" spans="1:65" ht="18" x14ac:dyDescent="0.2">
      <c r="A32" s="4"/>
      <c r="B32" s="4">
        <f>SMALL($U$3:$U$18,14)</f>
        <v>1</v>
      </c>
      <c r="C32" s="4">
        <f t="shared" si="52"/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71">
        <f t="shared" si="53"/>
        <v>0</v>
      </c>
      <c r="V32" s="65"/>
      <c r="W32" s="71"/>
      <c r="X32" s="71"/>
      <c r="Y32" s="71"/>
      <c r="Z32" s="71"/>
      <c r="AA32" s="66">
        <f t="shared" si="54"/>
        <v>0</v>
      </c>
      <c r="AB32" s="69">
        <f t="shared" si="55"/>
        <v>0</v>
      </c>
      <c r="AC32" s="69">
        <f t="shared" si="56"/>
        <v>0</v>
      </c>
      <c r="AD32" s="72">
        <f t="shared" si="57"/>
        <v>0</v>
      </c>
      <c r="AE32" s="69">
        <f t="shared" si="58"/>
        <v>0</v>
      </c>
      <c r="AF32" s="83"/>
      <c r="AG32" s="14"/>
    </row>
    <row r="33" spans="1:33" ht="18" x14ac:dyDescent="0.2">
      <c r="A33" s="4"/>
      <c r="B33" s="4">
        <f>SMALL($U$3:$U$18,15)</f>
        <v>1</v>
      </c>
      <c r="C33" s="4">
        <f t="shared" si="52"/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71">
        <f t="shared" si="53"/>
        <v>0</v>
      </c>
      <c r="V33" s="65"/>
      <c r="W33" s="71"/>
      <c r="X33" s="71"/>
      <c r="Y33" s="71"/>
      <c r="Z33" s="71"/>
      <c r="AA33" s="66">
        <f t="shared" si="54"/>
        <v>0</v>
      </c>
      <c r="AB33" s="69">
        <f t="shared" si="55"/>
        <v>0</v>
      </c>
      <c r="AC33" s="69">
        <f t="shared" si="56"/>
        <v>0</v>
      </c>
      <c r="AD33" s="72">
        <f t="shared" si="57"/>
        <v>0</v>
      </c>
      <c r="AE33" s="69">
        <f t="shared" si="58"/>
        <v>0</v>
      </c>
      <c r="AF33" s="83"/>
      <c r="AG33" s="14"/>
    </row>
    <row r="34" spans="1:33" ht="18" x14ac:dyDescent="0.2">
      <c r="A34" s="4"/>
      <c r="B34" s="4">
        <f>SMALL($U$3:$U$18,16)</f>
        <v>1</v>
      </c>
      <c r="C34" s="4">
        <f t="shared" si="52"/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71">
        <f t="shared" si="53"/>
        <v>0</v>
      </c>
      <c r="V34" s="65"/>
      <c r="W34" s="71"/>
      <c r="X34" s="71"/>
      <c r="Y34" s="71"/>
      <c r="Z34" s="71"/>
      <c r="AA34" s="66">
        <f t="shared" si="54"/>
        <v>0</v>
      </c>
      <c r="AB34" s="69">
        <f t="shared" si="55"/>
        <v>0</v>
      </c>
      <c r="AC34" s="69">
        <f t="shared" si="56"/>
        <v>0</v>
      </c>
      <c r="AD34" s="72">
        <f t="shared" si="57"/>
        <v>0</v>
      </c>
      <c r="AE34" s="69">
        <f t="shared" si="58"/>
        <v>0</v>
      </c>
      <c r="AF34" s="83"/>
      <c r="AG34" s="14"/>
    </row>
    <row r="35" spans="1:33" ht="18" x14ac:dyDescent="0.2">
      <c r="A35" s="75">
        <f t="shared" ref="A35:A50" si="59">RANK(U19,$U$19:$U$34,0)</f>
        <v>1</v>
      </c>
      <c r="B35" s="4">
        <f t="shared" ref="B35:B50" si="60">B3</f>
        <v>0</v>
      </c>
      <c r="C35" s="4">
        <f t="shared" ref="C35:C50" si="61">U19-ROW()/1000000000-AE19/1000000</f>
        <v>-3.5000000000000002E-8</v>
      </c>
      <c r="D35" s="4">
        <f>SMALL($C$35:$C$50,1)</f>
        <v>-4.9999999999999998E-8</v>
      </c>
      <c r="E35" s="4">
        <f t="shared" ref="E35:E50" si="62">VLOOKUP(F35,$A$3:$B$18,2,FALSE)</f>
        <v>0</v>
      </c>
      <c r="F35" s="75">
        <f t="shared" ref="F35:F50" si="63">RANK(C35,$C$35:$C$50,0)</f>
        <v>1</v>
      </c>
      <c r="G35" s="4">
        <f t="shared" ref="G35:G50" si="64">B3</f>
        <v>0</v>
      </c>
      <c r="H35" s="75">
        <f>VLOOKUP(1,$F$35:$G$50,2,FALSE)</f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71"/>
      <c r="V35" s="65"/>
      <c r="W35" s="71"/>
      <c r="X35" s="71"/>
      <c r="Y35" s="71"/>
      <c r="Z35" s="71"/>
      <c r="AA35" s="71"/>
      <c r="AB35" s="64"/>
      <c r="AC35" s="64"/>
      <c r="AD35" s="64"/>
      <c r="AE35" s="63"/>
      <c r="AF35" s="14"/>
      <c r="AG35" s="14"/>
    </row>
    <row r="36" spans="1:33" ht="18" x14ac:dyDescent="0.2">
      <c r="A36" s="75">
        <f t="shared" si="59"/>
        <v>1</v>
      </c>
      <c r="B36" s="4">
        <f t="shared" si="60"/>
        <v>0</v>
      </c>
      <c r="C36" s="4">
        <f t="shared" si="61"/>
        <v>-3.5999999999999998E-8</v>
      </c>
      <c r="D36" s="4">
        <f>SMALL($C$35:$C$50,2)</f>
        <v>-4.9000000000000002E-8</v>
      </c>
      <c r="E36" s="4">
        <f t="shared" si="62"/>
        <v>0</v>
      </c>
      <c r="F36" s="75">
        <f t="shared" si="63"/>
        <v>2</v>
      </c>
      <c r="G36" s="4">
        <f t="shared" si="64"/>
        <v>0</v>
      </c>
      <c r="H36" s="75">
        <f>VLOOKUP(2,$F$35:$G$50,2,FALSE)</f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71"/>
      <c r="V36" s="65"/>
      <c r="W36" s="71"/>
      <c r="X36" s="71"/>
      <c r="Y36" s="71"/>
      <c r="Z36" s="71"/>
      <c r="AA36" s="71"/>
      <c r="AB36" s="71"/>
      <c r="AC36" s="71"/>
      <c r="AD36" s="71"/>
      <c r="AE36" s="4"/>
      <c r="AF36" s="14"/>
      <c r="AG36" s="14"/>
    </row>
    <row r="37" spans="1:33" ht="18" x14ac:dyDescent="0.2">
      <c r="A37" s="75">
        <f t="shared" si="59"/>
        <v>1</v>
      </c>
      <c r="B37" s="4">
        <f t="shared" si="60"/>
        <v>0</v>
      </c>
      <c r="C37" s="4">
        <f t="shared" si="61"/>
        <v>-3.7E-8</v>
      </c>
      <c r="D37" s="4">
        <f>SMALL($C$35:$C$50,3)</f>
        <v>-4.8E-8</v>
      </c>
      <c r="E37" s="4">
        <f t="shared" si="62"/>
        <v>0</v>
      </c>
      <c r="F37" s="75">
        <f t="shared" si="63"/>
        <v>3</v>
      </c>
      <c r="G37" s="4">
        <f t="shared" si="64"/>
        <v>0</v>
      </c>
      <c r="H37" s="75">
        <f>VLOOKUP(3,$F$35:$G$50,2,FALSE)</f>
        <v>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71"/>
      <c r="V37" s="65"/>
      <c r="W37" s="71"/>
      <c r="X37" s="71"/>
      <c r="Y37" s="71"/>
      <c r="Z37" s="71"/>
      <c r="AA37" s="71"/>
      <c r="AB37" s="71"/>
      <c r="AC37" s="71"/>
      <c r="AD37" s="71"/>
      <c r="AE37" s="4"/>
      <c r="AF37" s="14"/>
      <c r="AG37" s="14"/>
    </row>
    <row r="38" spans="1:33" ht="18" x14ac:dyDescent="0.2">
      <c r="A38" s="75">
        <f t="shared" si="59"/>
        <v>1</v>
      </c>
      <c r="B38" s="4">
        <f t="shared" si="60"/>
        <v>0</v>
      </c>
      <c r="C38" s="4">
        <f t="shared" si="61"/>
        <v>-3.8000000000000003E-8</v>
      </c>
      <c r="D38" s="4">
        <f>SMALL($C$35:$C$50,4)</f>
        <v>-4.6999999999999997E-8</v>
      </c>
      <c r="E38" s="4">
        <f t="shared" si="62"/>
        <v>0</v>
      </c>
      <c r="F38" s="75">
        <f t="shared" si="63"/>
        <v>4</v>
      </c>
      <c r="G38" s="4">
        <f t="shared" si="64"/>
        <v>0</v>
      </c>
      <c r="H38" s="75">
        <f>VLOOKUP(4,$F$35:$G$50,2,FALSE)</f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71"/>
      <c r="V38" s="65"/>
      <c r="W38" s="71"/>
      <c r="X38" s="71"/>
      <c r="Y38" s="71"/>
      <c r="Z38" s="71"/>
      <c r="AA38" s="71"/>
      <c r="AB38" s="71"/>
      <c r="AC38" s="71"/>
      <c r="AD38" s="71"/>
      <c r="AE38" s="4"/>
      <c r="AF38" s="14"/>
      <c r="AG38" s="14"/>
    </row>
    <row r="39" spans="1:33" ht="18" x14ac:dyDescent="0.2">
      <c r="A39" s="75">
        <f t="shared" si="59"/>
        <v>1</v>
      </c>
      <c r="B39" s="4">
        <f t="shared" si="60"/>
        <v>0</v>
      </c>
      <c r="C39" s="4">
        <f t="shared" si="61"/>
        <v>-3.8999999999999998E-8</v>
      </c>
      <c r="D39" s="4">
        <f>SMALL($C$35:$C$50,5)</f>
        <v>-4.6000000000000002E-8</v>
      </c>
      <c r="E39" s="4">
        <f t="shared" si="62"/>
        <v>0</v>
      </c>
      <c r="F39" s="75">
        <f t="shared" si="63"/>
        <v>5</v>
      </c>
      <c r="G39" s="4">
        <f t="shared" si="64"/>
        <v>0</v>
      </c>
      <c r="H39" s="75">
        <f>VLOOKUP(5,$F$35:$G$50,2,FALSE)</f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71"/>
      <c r="V39" s="65"/>
      <c r="W39" s="71"/>
      <c r="X39" s="71"/>
      <c r="Y39" s="71"/>
      <c r="Z39" s="71"/>
      <c r="AA39" s="71"/>
      <c r="AB39" s="71"/>
      <c r="AC39" s="71"/>
      <c r="AD39" s="71"/>
      <c r="AE39" s="4"/>
      <c r="AF39" s="14"/>
      <c r="AG39" s="14"/>
    </row>
    <row r="40" spans="1:33" ht="18" x14ac:dyDescent="0.2">
      <c r="A40" s="75">
        <f t="shared" si="59"/>
        <v>1</v>
      </c>
      <c r="B40" s="4">
        <f t="shared" si="60"/>
        <v>0</v>
      </c>
      <c r="C40" s="4">
        <f t="shared" si="61"/>
        <v>-4.0000000000000001E-8</v>
      </c>
      <c r="D40" s="4">
        <f>SMALL($C$35:$C$50,6)</f>
        <v>-4.4999999999999999E-8</v>
      </c>
      <c r="E40" s="4">
        <f t="shared" si="62"/>
        <v>0</v>
      </c>
      <c r="F40" s="75">
        <f t="shared" si="63"/>
        <v>6</v>
      </c>
      <c r="G40" s="4">
        <f t="shared" si="64"/>
        <v>0</v>
      </c>
      <c r="H40" s="75">
        <f>VLOOKUP(6,$F$35:$G$50,2,FALSE)</f>
        <v>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71"/>
      <c r="V40" s="65"/>
      <c r="W40" s="71"/>
      <c r="X40" s="71"/>
      <c r="Y40" s="71"/>
      <c r="Z40" s="71"/>
      <c r="AA40" s="71"/>
      <c r="AB40" s="71"/>
      <c r="AC40" s="71"/>
      <c r="AD40" s="71"/>
      <c r="AE40" s="4"/>
      <c r="AF40" s="14"/>
      <c r="AG40" s="14"/>
    </row>
    <row r="41" spans="1:33" ht="18" x14ac:dyDescent="0.2">
      <c r="A41" s="75">
        <f t="shared" si="59"/>
        <v>1</v>
      </c>
      <c r="B41" s="4">
        <f t="shared" si="60"/>
        <v>0</v>
      </c>
      <c r="C41" s="4">
        <f t="shared" si="61"/>
        <v>-4.1000000000000003E-8</v>
      </c>
      <c r="D41" s="4">
        <f>SMALL($C$35:$C$50,7)</f>
        <v>-4.3999999999999997E-8</v>
      </c>
      <c r="E41" s="4">
        <f t="shared" si="62"/>
        <v>0</v>
      </c>
      <c r="F41" s="75">
        <f t="shared" si="63"/>
        <v>7</v>
      </c>
      <c r="G41" s="4">
        <f t="shared" si="64"/>
        <v>0</v>
      </c>
      <c r="H41" s="75">
        <f>VLOOKUP(7,$F$35:$G$50,2,FALSE)</f>
        <v>0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71"/>
      <c r="V41" s="65"/>
      <c r="W41" s="71"/>
      <c r="X41" s="71"/>
      <c r="Y41" s="71"/>
      <c r="Z41" s="71"/>
      <c r="AA41" s="71"/>
      <c r="AB41" s="71"/>
      <c r="AC41" s="71"/>
      <c r="AD41" s="71"/>
      <c r="AE41" s="4"/>
      <c r="AF41" s="14"/>
      <c r="AG41" s="14"/>
    </row>
    <row r="42" spans="1:33" ht="18" x14ac:dyDescent="0.2">
      <c r="A42" s="75">
        <f t="shared" si="59"/>
        <v>1</v>
      </c>
      <c r="B42" s="4">
        <f t="shared" si="60"/>
        <v>0</v>
      </c>
      <c r="C42" s="4">
        <f t="shared" si="61"/>
        <v>-4.1999999999999999E-8</v>
      </c>
      <c r="D42" s="4">
        <f>SMALL($C$35:$C$50,8)</f>
        <v>-4.3000000000000001E-8</v>
      </c>
      <c r="E42" s="4">
        <f t="shared" si="62"/>
        <v>0</v>
      </c>
      <c r="F42" s="75">
        <f t="shared" si="63"/>
        <v>8</v>
      </c>
      <c r="G42" s="4">
        <f t="shared" si="64"/>
        <v>0</v>
      </c>
      <c r="H42" s="75">
        <f>VLOOKUP(8,$F$35:$G$50,2,FALSE)</f>
        <v>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71"/>
      <c r="V42" s="65"/>
      <c r="W42" s="71"/>
      <c r="X42" s="71"/>
      <c r="Y42" s="71"/>
      <c r="Z42" s="71"/>
      <c r="AA42" s="71"/>
      <c r="AB42" s="71"/>
      <c r="AC42" s="71"/>
      <c r="AD42" s="71"/>
      <c r="AE42" s="4"/>
      <c r="AF42" s="14"/>
      <c r="AG42" s="14"/>
    </row>
    <row r="43" spans="1:33" ht="18" x14ac:dyDescent="0.2">
      <c r="A43" s="75">
        <f t="shared" si="59"/>
        <v>1</v>
      </c>
      <c r="B43" s="4">
        <f t="shared" si="60"/>
        <v>0</v>
      </c>
      <c r="C43" s="4">
        <f t="shared" si="61"/>
        <v>-4.3000000000000001E-8</v>
      </c>
      <c r="D43" s="4">
        <f>SMALL($C$35:$C$50,9)</f>
        <v>-4.1999999999999999E-8</v>
      </c>
      <c r="E43" s="4">
        <f t="shared" si="62"/>
        <v>0</v>
      </c>
      <c r="F43" s="75">
        <f t="shared" si="63"/>
        <v>9</v>
      </c>
      <c r="G43" s="4">
        <f t="shared" si="64"/>
        <v>0</v>
      </c>
      <c r="H43" s="75">
        <f>VLOOKUP(9,$F$35:$G$50,2,FALSE)</f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71"/>
      <c r="V43" s="65"/>
      <c r="W43" s="71"/>
      <c r="X43" s="71"/>
      <c r="Y43" s="71"/>
      <c r="Z43" s="71"/>
      <c r="AA43" s="71"/>
      <c r="AB43" s="71"/>
      <c r="AC43" s="71"/>
      <c r="AD43" s="71"/>
      <c r="AE43" s="4"/>
      <c r="AF43" s="14"/>
      <c r="AG43" s="14"/>
    </row>
    <row r="44" spans="1:33" ht="18" x14ac:dyDescent="0.2">
      <c r="A44" s="75">
        <f t="shared" si="59"/>
        <v>1</v>
      </c>
      <c r="B44" s="4">
        <f t="shared" si="60"/>
        <v>0</v>
      </c>
      <c r="C44" s="4">
        <f t="shared" si="61"/>
        <v>-4.3999999999999997E-8</v>
      </c>
      <c r="D44" s="4">
        <f>SMALL($C$35:$C$50,10)</f>
        <v>-4.1000000000000003E-8</v>
      </c>
      <c r="E44" s="4">
        <f t="shared" si="62"/>
        <v>0</v>
      </c>
      <c r="F44" s="75">
        <f t="shared" si="63"/>
        <v>10</v>
      </c>
      <c r="G44" s="4">
        <f t="shared" si="64"/>
        <v>0</v>
      </c>
      <c r="H44" s="75">
        <f>VLOOKUP(10,$F$35:$G$50,2,FALSE)</f>
        <v>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71"/>
      <c r="V44" s="65"/>
      <c r="W44" s="71"/>
      <c r="X44" s="71"/>
      <c r="Y44" s="71"/>
      <c r="Z44" s="71"/>
      <c r="AA44" s="71"/>
      <c r="AB44" s="71"/>
      <c r="AC44" s="71"/>
      <c r="AD44" s="71"/>
      <c r="AE44" s="4"/>
      <c r="AF44" s="14"/>
      <c r="AG44" s="14"/>
    </row>
    <row r="45" spans="1:33" ht="18" x14ac:dyDescent="0.2">
      <c r="A45" s="75">
        <f t="shared" si="59"/>
        <v>1</v>
      </c>
      <c r="B45" s="4">
        <f t="shared" si="60"/>
        <v>0</v>
      </c>
      <c r="C45" s="4">
        <f t="shared" si="61"/>
        <v>-4.4999999999999999E-8</v>
      </c>
      <c r="D45" s="4">
        <f>SMALL($C$35:$C$50,11)</f>
        <v>-4.0000000000000001E-8</v>
      </c>
      <c r="E45" s="4">
        <f t="shared" si="62"/>
        <v>0</v>
      </c>
      <c r="F45" s="75">
        <f t="shared" si="63"/>
        <v>11</v>
      </c>
      <c r="G45" s="4">
        <f t="shared" si="64"/>
        <v>0</v>
      </c>
      <c r="H45" s="75">
        <f>VLOOKUP(11,$F$35:$G$50,2,FALSE)</f>
        <v>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71"/>
      <c r="V45" s="65"/>
      <c r="W45" s="71"/>
      <c r="X45" s="71"/>
      <c r="Y45" s="71"/>
      <c r="Z45" s="71"/>
      <c r="AA45" s="71"/>
      <c r="AB45" s="71"/>
      <c r="AC45" s="71"/>
      <c r="AD45" s="71"/>
      <c r="AE45" s="4"/>
      <c r="AF45" s="14"/>
      <c r="AG45" s="14"/>
    </row>
    <row r="46" spans="1:33" ht="18" x14ac:dyDescent="0.2">
      <c r="A46" s="75">
        <f t="shared" si="59"/>
        <v>1</v>
      </c>
      <c r="B46" s="4">
        <f t="shared" si="60"/>
        <v>0</v>
      </c>
      <c r="C46" s="4">
        <f t="shared" si="61"/>
        <v>-4.6000000000000002E-8</v>
      </c>
      <c r="D46" s="4">
        <f>SMALL($C$35:$C$50,12)</f>
        <v>-3.8999999999999998E-8</v>
      </c>
      <c r="E46" s="4">
        <f t="shared" si="62"/>
        <v>0</v>
      </c>
      <c r="F46" s="75">
        <f t="shared" si="63"/>
        <v>12</v>
      </c>
      <c r="G46" s="4">
        <f t="shared" si="64"/>
        <v>0</v>
      </c>
      <c r="H46" s="75">
        <f>VLOOKUP(12,$F$35:$G$50,2,FALSE)</f>
        <v>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71"/>
      <c r="V46" s="65"/>
      <c r="W46" s="71"/>
      <c r="X46" s="71"/>
      <c r="Y46" s="71"/>
      <c r="Z46" s="71"/>
      <c r="AA46" s="71"/>
      <c r="AB46" s="71"/>
      <c r="AC46" s="71"/>
      <c r="AD46" s="71"/>
      <c r="AE46" s="4"/>
      <c r="AF46" s="14"/>
      <c r="AG46" s="14"/>
    </row>
    <row r="47" spans="1:33" ht="18" x14ac:dyDescent="0.2">
      <c r="A47" s="75">
        <f t="shared" si="59"/>
        <v>1</v>
      </c>
      <c r="B47" s="4">
        <f t="shared" si="60"/>
        <v>0</v>
      </c>
      <c r="C47" s="4">
        <f t="shared" si="61"/>
        <v>-4.6999999999999997E-8</v>
      </c>
      <c r="D47" s="4">
        <f>SMALL($C$35:$C$50,13)</f>
        <v>-3.8000000000000003E-8</v>
      </c>
      <c r="E47" s="4">
        <f t="shared" si="62"/>
        <v>0</v>
      </c>
      <c r="F47" s="75">
        <f t="shared" si="63"/>
        <v>13</v>
      </c>
      <c r="G47" s="4">
        <f t="shared" si="64"/>
        <v>0</v>
      </c>
      <c r="H47" s="75">
        <f>VLOOKUP(13,$F$35:$G$50,2,FALSE)</f>
        <v>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71"/>
      <c r="V47" s="65"/>
      <c r="W47" s="71"/>
      <c r="X47" s="71"/>
      <c r="Y47" s="71"/>
      <c r="Z47" s="71"/>
      <c r="AA47" s="71"/>
      <c r="AB47" s="71"/>
      <c r="AC47" s="71"/>
      <c r="AD47" s="71"/>
      <c r="AE47" s="4"/>
      <c r="AF47" s="14"/>
      <c r="AG47" s="14"/>
    </row>
    <row r="48" spans="1:33" ht="18" x14ac:dyDescent="0.2">
      <c r="A48" s="75">
        <f t="shared" si="59"/>
        <v>1</v>
      </c>
      <c r="B48" s="4">
        <f t="shared" si="60"/>
        <v>0</v>
      </c>
      <c r="C48" s="4">
        <f t="shared" si="61"/>
        <v>-4.8E-8</v>
      </c>
      <c r="D48" s="4">
        <f>SMALL($C$35:$C$50,14)</f>
        <v>-3.7E-8</v>
      </c>
      <c r="E48" s="4">
        <f t="shared" si="62"/>
        <v>0</v>
      </c>
      <c r="F48" s="75">
        <f t="shared" si="63"/>
        <v>14</v>
      </c>
      <c r="G48" s="4">
        <f t="shared" si="64"/>
        <v>0</v>
      </c>
      <c r="H48" s="75">
        <f>VLOOKUP(14,$F$35:$G$50,2,FALSE)</f>
        <v>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71"/>
      <c r="V48" s="65"/>
      <c r="W48" s="71"/>
      <c r="X48" s="71"/>
      <c r="Y48" s="71"/>
      <c r="Z48" s="71"/>
      <c r="AA48" s="71"/>
      <c r="AB48" s="71"/>
      <c r="AC48" s="71"/>
      <c r="AD48" s="71"/>
      <c r="AE48" s="4"/>
      <c r="AF48" s="14"/>
      <c r="AG48" s="14"/>
    </row>
    <row r="49" spans="1:33" ht="18" x14ac:dyDescent="0.2">
      <c r="A49" s="75">
        <f t="shared" si="59"/>
        <v>1</v>
      </c>
      <c r="B49" s="4">
        <f t="shared" si="60"/>
        <v>0</v>
      </c>
      <c r="C49" s="4">
        <f t="shared" si="61"/>
        <v>-4.9000000000000002E-8</v>
      </c>
      <c r="D49" s="4">
        <f>SMALL($C$35:$C$50,15)</f>
        <v>-3.5999999999999998E-8</v>
      </c>
      <c r="E49" s="4">
        <f t="shared" si="62"/>
        <v>0</v>
      </c>
      <c r="F49" s="75">
        <f t="shared" si="63"/>
        <v>15</v>
      </c>
      <c r="G49" s="4">
        <f t="shared" si="64"/>
        <v>0</v>
      </c>
      <c r="H49" s="75">
        <f>VLOOKUP(15,$F$35:$G$50,2,FALSE)</f>
        <v>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71"/>
      <c r="V49" s="65"/>
      <c r="W49" s="71"/>
      <c r="X49" s="71"/>
      <c r="Y49" s="71"/>
      <c r="Z49" s="71"/>
      <c r="AA49" s="71"/>
      <c r="AB49" s="71"/>
      <c r="AC49" s="71"/>
      <c r="AD49" s="71"/>
      <c r="AE49" s="4"/>
      <c r="AF49" s="14"/>
      <c r="AG49" s="14"/>
    </row>
    <row r="50" spans="1:33" ht="18" x14ac:dyDescent="0.2">
      <c r="A50" s="75">
        <f t="shared" si="59"/>
        <v>1</v>
      </c>
      <c r="B50" s="4">
        <f t="shared" si="60"/>
        <v>0</v>
      </c>
      <c r="C50" s="4">
        <f t="shared" si="61"/>
        <v>-4.9999999999999998E-8</v>
      </c>
      <c r="D50" s="4">
        <f>SMALL($C$35:$C$50,16)</f>
        <v>-3.5000000000000002E-8</v>
      </c>
      <c r="E50" s="4">
        <f t="shared" si="62"/>
        <v>0</v>
      </c>
      <c r="F50" s="75">
        <f t="shared" si="63"/>
        <v>16</v>
      </c>
      <c r="G50" s="4">
        <f t="shared" si="64"/>
        <v>0</v>
      </c>
      <c r="H50" s="75">
        <f>VLOOKUP(16,$F$35:$G$50,2,FALSE)</f>
        <v>0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71"/>
      <c r="V50" s="65"/>
      <c r="W50" s="71"/>
      <c r="X50" s="71"/>
      <c r="Y50" s="71"/>
      <c r="Z50" s="71"/>
      <c r="AA50" s="71"/>
      <c r="AB50" s="71"/>
      <c r="AC50" s="71"/>
      <c r="AD50" s="71"/>
      <c r="AE50" s="4"/>
      <c r="AF50" s="14"/>
      <c r="AG50" s="14"/>
    </row>
    <row r="51" spans="1:33" ht="18" x14ac:dyDescent="0.2">
      <c r="A51" s="14"/>
      <c r="B51" s="14"/>
      <c r="C51" s="14"/>
      <c r="D51" s="14"/>
      <c r="E51" s="14"/>
      <c r="F51" s="14"/>
      <c r="G51" s="14"/>
      <c r="H51" s="76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77"/>
      <c r="V51" s="78"/>
      <c r="W51" s="77"/>
      <c r="X51" s="77"/>
      <c r="Y51" s="77"/>
      <c r="Z51" s="77"/>
      <c r="AA51" s="77"/>
      <c r="AB51" s="77"/>
      <c r="AC51" s="77"/>
      <c r="AD51" s="77"/>
      <c r="AE51" s="14"/>
    </row>
    <row r="52" spans="1:33" ht="18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77"/>
      <c r="V52" s="78"/>
      <c r="W52" s="77"/>
      <c r="X52" s="77"/>
      <c r="Y52" s="77"/>
      <c r="Z52" s="77"/>
      <c r="AA52" s="77"/>
      <c r="AB52" s="77"/>
      <c r="AC52" s="77"/>
      <c r="AD52" s="77"/>
    </row>
    <row r="53" spans="1:33" ht="18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77"/>
      <c r="V53" s="78"/>
      <c r="W53" s="77"/>
      <c r="X53" s="77"/>
      <c r="Y53" s="77"/>
      <c r="Z53" s="77"/>
      <c r="AA53" s="77"/>
      <c r="AB53" s="77"/>
      <c r="AC53" s="77"/>
      <c r="AD53" s="77"/>
    </row>
    <row r="54" spans="1:33" ht="18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77"/>
      <c r="V54" s="78"/>
      <c r="W54" s="77"/>
      <c r="X54" s="77"/>
      <c r="Y54" s="77"/>
      <c r="Z54" s="77"/>
      <c r="AA54" s="77"/>
      <c r="AB54" s="77"/>
      <c r="AC54" s="77"/>
      <c r="AD54" s="77"/>
    </row>
    <row r="55" spans="1:33" ht="18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77"/>
      <c r="V55" s="78"/>
      <c r="W55" s="77"/>
      <c r="X55" s="77"/>
      <c r="Y55" s="77"/>
      <c r="Z55" s="77"/>
      <c r="AA55" s="77"/>
      <c r="AB55" s="77"/>
      <c r="AC55" s="77"/>
      <c r="AD55" s="77"/>
    </row>
    <row r="56" spans="1:33" ht="18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77"/>
      <c r="V56" s="78"/>
      <c r="W56" s="77"/>
      <c r="X56" s="77"/>
      <c r="Y56" s="77"/>
      <c r="Z56" s="77"/>
      <c r="AA56" s="77"/>
      <c r="AB56" s="77"/>
      <c r="AC56" s="77"/>
      <c r="AD56" s="77"/>
    </row>
    <row r="57" spans="1:33" ht="18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77"/>
      <c r="V57" s="78"/>
      <c r="W57" s="77"/>
      <c r="X57" s="77"/>
      <c r="Y57" s="77"/>
      <c r="Z57" s="77"/>
      <c r="AA57" s="77"/>
      <c r="AB57" s="77"/>
      <c r="AC57" s="77"/>
      <c r="AD57" s="77"/>
    </row>
    <row r="58" spans="1:33" ht="18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77"/>
      <c r="V58" s="78"/>
      <c r="W58" s="77"/>
      <c r="X58" s="77"/>
      <c r="Y58" s="77"/>
      <c r="Z58" s="77"/>
      <c r="AA58" s="77"/>
      <c r="AB58" s="77"/>
      <c r="AC58" s="77"/>
      <c r="AD58" s="77"/>
    </row>
    <row r="59" spans="1:33" ht="18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77"/>
      <c r="V59" s="78"/>
      <c r="W59" s="77"/>
      <c r="X59" s="77"/>
      <c r="Y59" s="77"/>
      <c r="Z59" s="77"/>
      <c r="AA59" s="77"/>
      <c r="AB59" s="77"/>
      <c r="AC59" s="77"/>
      <c r="AD59" s="77"/>
    </row>
    <row r="60" spans="1:33" ht="18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77"/>
      <c r="V60" s="78"/>
      <c r="W60" s="77"/>
      <c r="X60" s="77"/>
      <c r="Y60" s="77"/>
      <c r="Z60" s="77"/>
      <c r="AA60" s="77"/>
      <c r="AB60" s="77"/>
      <c r="AC60" s="77"/>
      <c r="AD60" s="77"/>
    </row>
    <row r="61" spans="1:33" ht="18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77"/>
      <c r="V61" s="78"/>
      <c r="W61" s="77"/>
      <c r="X61" s="77"/>
      <c r="Y61" s="77"/>
      <c r="Z61" s="77"/>
      <c r="AA61" s="77"/>
      <c r="AB61" s="77"/>
      <c r="AC61" s="77"/>
      <c r="AD61" s="77"/>
    </row>
    <row r="62" spans="1:33" ht="18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77"/>
      <c r="V62" s="78"/>
      <c r="W62" s="77"/>
      <c r="X62" s="77"/>
      <c r="Y62" s="77"/>
      <c r="Z62" s="77"/>
      <c r="AA62" s="77"/>
      <c r="AB62" s="77"/>
      <c r="AC62" s="77"/>
      <c r="AD62" s="77"/>
    </row>
    <row r="63" spans="1:33" ht="18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77"/>
      <c r="V63" s="78"/>
      <c r="W63" s="77"/>
      <c r="X63" s="77"/>
      <c r="Y63" s="77"/>
      <c r="Z63" s="77"/>
      <c r="AA63" s="77"/>
      <c r="AB63" s="77"/>
      <c r="AC63" s="77"/>
      <c r="AD63" s="77"/>
    </row>
    <row r="64" spans="1:33" ht="18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77"/>
      <c r="V64" s="78"/>
      <c r="W64" s="77"/>
      <c r="X64" s="77"/>
      <c r="Y64" s="77"/>
      <c r="Z64" s="77"/>
      <c r="AA64" s="77"/>
      <c r="AB64" s="77"/>
      <c r="AC64" s="77"/>
      <c r="AD64" s="77"/>
    </row>
    <row r="65" spans="1:30" ht="18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77"/>
      <c r="V65" s="78"/>
      <c r="W65" s="77"/>
      <c r="X65" s="77"/>
      <c r="Y65" s="77"/>
      <c r="Z65" s="77"/>
      <c r="AA65" s="77"/>
      <c r="AB65" s="77"/>
      <c r="AC65" s="77"/>
      <c r="AD65" s="77"/>
    </row>
    <row r="66" spans="1:30" ht="18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77"/>
      <c r="V66" s="78"/>
      <c r="W66" s="77"/>
      <c r="X66" s="77"/>
      <c r="Y66" s="77"/>
      <c r="Z66" s="77"/>
      <c r="AA66" s="77"/>
      <c r="AB66" s="77"/>
      <c r="AC66" s="77"/>
      <c r="AD66" s="77"/>
    </row>
    <row r="67" spans="1:30" ht="18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77"/>
      <c r="V67" s="78"/>
      <c r="W67" s="77"/>
      <c r="X67" s="77"/>
      <c r="Y67" s="77"/>
      <c r="Z67" s="77"/>
      <c r="AA67" s="77"/>
      <c r="AB67" s="77"/>
      <c r="AC67" s="77"/>
      <c r="AD67" s="77"/>
    </row>
    <row r="68" spans="1:30" ht="18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77"/>
      <c r="V68" s="78"/>
      <c r="W68" s="77"/>
      <c r="X68" s="77"/>
      <c r="Y68" s="77"/>
      <c r="Z68" s="77"/>
      <c r="AA68" s="77"/>
      <c r="AB68" s="77"/>
      <c r="AC68" s="77"/>
      <c r="AD68" s="77"/>
    </row>
    <row r="69" spans="1:30" ht="18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77"/>
      <c r="V69" s="78"/>
      <c r="W69" s="77"/>
      <c r="X69" s="77"/>
      <c r="Y69" s="77"/>
      <c r="Z69" s="77"/>
      <c r="AA69" s="77"/>
      <c r="AB69" s="77"/>
      <c r="AC69" s="77"/>
      <c r="AD69" s="77"/>
    </row>
    <row r="70" spans="1:30" ht="18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77"/>
      <c r="V70" s="78"/>
      <c r="W70" s="77"/>
      <c r="X70" s="77"/>
      <c r="Y70" s="77"/>
      <c r="Z70" s="77"/>
      <c r="AA70" s="77"/>
      <c r="AB70" s="77"/>
      <c r="AC70" s="77"/>
      <c r="AD70" s="77"/>
    </row>
    <row r="71" spans="1:30" ht="18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77"/>
      <c r="V71" s="78"/>
      <c r="W71" s="77"/>
      <c r="X71" s="77"/>
      <c r="Y71" s="77"/>
      <c r="Z71" s="77"/>
      <c r="AA71" s="77"/>
      <c r="AB71" s="77"/>
      <c r="AC71" s="77"/>
      <c r="AD71" s="77"/>
    </row>
    <row r="72" spans="1:30" ht="18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77"/>
      <c r="V72" s="78"/>
      <c r="W72" s="77"/>
      <c r="X72" s="77"/>
      <c r="Y72" s="77"/>
      <c r="Z72" s="77"/>
      <c r="AA72" s="77"/>
      <c r="AB72" s="77"/>
      <c r="AC72" s="77"/>
      <c r="AD72" s="77"/>
    </row>
    <row r="73" spans="1:30" ht="18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77"/>
      <c r="V73" s="78"/>
      <c r="W73" s="77"/>
      <c r="X73" s="77"/>
      <c r="Y73" s="77"/>
      <c r="Z73" s="77"/>
      <c r="AA73" s="77"/>
      <c r="AB73" s="77"/>
      <c r="AC73" s="77"/>
      <c r="AD73" s="77"/>
    </row>
    <row r="74" spans="1:30" ht="18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77"/>
      <c r="V74" s="78"/>
      <c r="W74" s="77"/>
      <c r="X74" s="77"/>
      <c r="Y74" s="77"/>
      <c r="Z74" s="77"/>
      <c r="AA74" s="77"/>
      <c r="AB74" s="77"/>
      <c r="AC74" s="77"/>
      <c r="AD74" s="77"/>
    </row>
    <row r="75" spans="1:30" ht="18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77"/>
      <c r="V75" s="78"/>
      <c r="W75" s="77"/>
      <c r="X75" s="77"/>
      <c r="Y75" s="77"/>
      <c r="Z75" s="77"/>
      <c r="AA75" s="77"/>
      <c r="AB75" s="77"/>
      <c r="AC75" s="77"/>
      <c r="AD75" s="77"/>
    </row>
    <row r="76" spans="1:30" ht="18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77"/>
      <c r="V76" s="78"/>
      <c r="W76" s="77"/>
      <c r="X76" s="77"/>
      <c r="Y76" s="77"/>
      <c r="Z76" s="77"/>
      <c r="AA76" s="77"/>
      <c r="AB76" s="77"/>
      <c r="AC76" s="77"/>
      <c r="AD76" s="77"/>
    </row>
    <row r="77" spans="1:30" ht="18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77"/>
      <c r="V77" s="78"/>
      <c r="W77" s="77"/>
      <c r="X77" s="77"/>
      <c r="Y77" s="77"/>
      <c r="Z77" s="77"/>
      <c r="AA77" s="77"/>
      <c r="AB77" s="77"/>
      <c r="AC77" s="77"/>
      <c r="AD77" s="77"/>
    </row>
    <row r="78" spans="1:30" ht="18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77"/>
      <c r="V78" s="78"/>
      <c r="W78" s="77"/>
      <c r="X78" s="77"/>
      <c r="Y78" s="77"/>
      <c r="Z78" s="77"/>
      <c r="AA78" s="77"/>
      <c r="AB78" s="77"/>
      <c r="AC78" s="77"/>
      <c r="AD78" s="77"/>
    </row>
    <row r="79" spans="1:30" ht="18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77"/>
      <c r="V79" s="78"/>
      <c r="W79" s="77"/>
      <c r="X79" s="77"/>
      <c r="Y79" s="77"/>
      <c r="Z79" s="77"/>
      <c r="AA79" s="77"/>
      <c r="AB79" s="77"/>
      <c r="AC79" s="77"/>
      <c r="AD79" s="77"/>
    </row>
    <row r="80" spans="1:30" ht="18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77"/>
      <c r="V80" s="78"/>
      <c r="W80" s="77"/>
      <c r="X80" s="77"/>
      <c r="Y80" s="77"/>
      <c r="Z80" s="77"/>
      <c r="AA80" s="77"/>
      <c r="AB80" s="77"/>
      <c r="AC80" s="77"/>
      <c r="AD80" s="77"/>
    </row>
    <row r="81" spans="1:30" ht="18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77"/>
      <c r="V81" s="78"/>
      <c r="W81" s="77"/>
      <c r="X81" s="77"/>
      <c r="Y81" s="77"/>
      <c r="Z81" s="77"/>
      <c r="AA81" s="77"/>
      <c r="AB81" s="77"/>
      <c r="AC81" s="77"/>
      <c r="AD81" s="77"/>
    </row>
    <row r="82" spans="1:30" ht="18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77"/>
      <c r="V82" s="78"/>
      <c r="W82" s="77"/>
      <c r="X82" s="77"/>
      <c r="Y82" s="77"/>
      <c r="Z82" s="77"/>
      <c r="AA82" s="77"/>
      <c r="AB82" s="77"/>
      <c r="AC82" s="77"/>
      <c r="AD82" s="77"/>
    </row>
    <row r="83" spans="1:30" ht="18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77"/>
      <c r="V83" s="78"/>
      <c r="W83" s="77"/>
      <c r="X83" s="77"/>
      <c r="Y83" s="77"/>
      <c r="Z83" s="77"/>
      <c r="AA83" s="77"/>
      <c r="AB83" s="77"/>
      <c r="AC83" s="77"/>
      <c r="AD83" s="77"/>
    </row>
    <row r="84" spans="1:30" ht="18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77"/>
      <c r="V84" s="78"/>
      <c r="W84" s="77"/>
      <c r="X84" s="77"/>
      <c r="Y84" s="77"/>
      <c r="Z84" s="77"/>
      <c r="AA84" s="77"/>
      <c r="AB84" s="77"/>
      <c r="AC84" s="77"/>
      <c r="AD84" s="77"/>
    </row>
    <row r="85" spans="1:30" ht="18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77"/>
      <c r="V85" s="78"/>
      <c r="W85" s="77"/>
      <c r="X85" s="77"/>
      <c r="Y85" s="77"/>
      <c r="Z85" s="77"/>
      <c r="AA85" s="77"/>
      <c r="AB85" s="77"/>
      <c r="AC85" s="77"/>
      <c r="AD85" s="77"/>
    </row>
    <row r="86" spans="1:30" ht="18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77"/>
      <c r="V86" s="78"/>
      <c r="W86" s="77"/>
      <c r="X86" s="77"/>
      <c r="Y86" s="77"/>
      <c r="Z86" s="77"/>
      <c r="AA86" s="77"/>
      <c r="AB86" s="77"/>
      <c r="AC86" s="77"/>
      <c r="AD86" s="77"/>
    </row>
    <row r="87" spans="1:30" ht="18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77"/>
      <c r="V87" s="78"/>
      <c r="W87" s="77"/>
      <c r="X87" s="77"/>
      <c r="Y87" s="77"/>
      <c r="Z87" s="77"/>
      <c r="AA87" s="77"/>
      <c r="AB87" s="77"/>
      <c r="AC87" s="77"/>
      <c r="AD87" s="77"/>
    </row>
    <row r="88" spans="1:30" ht="18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77"/>
      <c r="V88" s="78"/>
      <c r="W88" s="77"/>
      <c r="X88" s="77"/>
      <c r="Y88" s="77"/>
      <c r="Z88" s="77"/>
      <c r="AA88" s="77"/>
      <c r="AB88" s="77"/>
      <c r="AC88" s="77"/>
      <c r="AD88" s="77"/>
    </row>
    <row r="89" spans="1:30" ht="18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77"/>
      <c r="V89" s="78"/>
      <c r="W89" s="77"/>
      <c r="X89" s="77"/>
      <c r="Y89" s="77"/>
      <c r="Z89" s="77"/>
      <c r="AA89" s="77"/>
      <c r="AB89" s="77"/>
      <c r="AC89" s="77"/>
      <c r="AD89" s="77"/>
    </row>
    <row r="90" spans="1:30" ht="18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77"/>
      <c r="V90" s="78"/>
      <c r="W90" s="77"/>
      <c r="X90" s="77"/>
      <c r="Y90" s="77"/>
      <c r="Z90" s="77"/>
      <c r="AA90" s="77"/>
      <c r="AB90" s="77"/>
      <c r="AC90" s="77"/>
      <c r="AD90" s="77"/>
    </row>
    <row r="91" spans="1:30" ht="18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77"/>
      <c r="V91" s="78"/>
      <c r="W91" s="77"/>
      <c r="X91" s="77"/>
      <c r="Y91" s="77"/>
      <c r="Z91" s="77"/>
      <c r="AA91" s="77"/>
      <c r="AB91" s="77"/>
      <c r="AC91" s="77"/>
      <c r="AD91" s="77"/>
    </row>
    <row r="92" spans="1:30" ht="18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77"/>
      <c r="V92" s="78"/>
      <c r="W92" s="77"/>
      <c r="X92" s="77"/>
      <c r="Y92" s="77"/>
      <c r="Z92" s="77"/>
      <c r="AA92" s="77"/>
      <c r="AB92" s="77"/>
      <c r="AC92" s="77"/>
      <c r="AD92" s="77"/>
    </row>
    <row r="93" spans="1:30" ht="18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77"/>
      <c r="V93" s="78"/>
      <c r="W93" s="77"/>
      <c r="X93" s="77"/>
      <c r="Y93" s="77"/>
      <c r="Z93" s="77"/>
      <c r="AA93" s="77"/>
      <c r="AB93" s="77"/>
      <c r="AC93" s="77"/>
      <c r="AD93" s="77"/>
    </row>
    <row r="94" spans="1:30" ht="18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77"/>
      <c r="V94" s="78"/>
      <c r="W94" s="77"/>
      <c r="X94" s="77"/>
      <c r="Y94" s="77"/>
      <c r="Z94" s="77"/>
      <c r="AA94" s="77"/>
      <c r="AB94" s="77"/>
      <c r="AC94" s="77"/>
      <c r="AD94" s="77"/>
    </row>
    <row r="95" spans="1:30" ht="18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77"/>
      <c r="V95" s="78"/>
      <c r="W95" s="77"/>
      <c r="X95" s="77"/>
      <c r="Y95" s="77"/>
      <c r="Z95" s="77"/>
      <c r="AA95" s="77"/>
      <c r="AB95" s="77"/>
      <c r="AC95" s="77"/>
      <c r="AD95" s="77"/>
    </row>
    <row r="96" spans="1:30" ht="18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77"/>
      <c r="V96" s="78"/>
      <c r="W96" s="77"/>
      <c r="X96" s="77"/>
      <c r="Y96" s="77"/>
      <c r="Z96" s="77"/>
      <c r="AA96" s="77"/>
      <c r="AB96" s="77"/>
      <c r="AC96" s="77"/>
      <c r="AD96" s="77"/>
    </row>
    <row r="97" spans="1:30" ht="18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77"/>
      <c r="V97" s="78"/>
      <c r="W97" s="77"/>
      <c r="X97" s="77"/>
      <c r="Y97" s="77"/>
      <c r="Z97" s="77"/>
      <c r="AA97" s="77"/>
      <c r="AB97" s="77"/>
      <c r="AC97" s="77"/>
      <c r="AD97" s="77"/>
    </row>
    <row r="98" spans="1:30" ht="18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77"/>
      <c r="V98" s="78"/>
      <c r="W98" s="77"/>
      <c r="X98" s="77"/>
      <c r="Y98" s="77"/>
      <c r="Z98" s="77"/>
      <c r="AA98" s="77"/>
      <c r="AB98" s="77"/>
      <c r="AC98" s="77"/>
      <c r="AD98" s="77"/>
    </row>
    <row r="99" spans="1:30" ht="18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77"/>
      <c r="V99" s="78"/>
      <c r="W99" s="77"/>
      <c r="X99" s="77"/>
      <c r="Y99" s="77"/>
      <c r="Z99" s="77"/>
      <c r="AA99" s="77"/>
      <c r="AB99" s="77"/>
      <c r="AC99" s="77"/>
      <c r="AD99" s="77"/>
    </row>
    <row r="100" spans="1:30" ht="18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77"/>
      <c r="V100" s="78"/>
      <c r="W100" s="77"/>
      <c r="X100" s="77"/>
      <c r="Y100" s="77"/>
      <c r="Z100" s="77"/>
      <c r="AA100" s="77"/>
      <c r="AB100" s="77"/>
      <c r="AC100" s="77"/>
      <c r="AD100" s="77"/>
    </row>
    <row r="101" spans="1:30" ht="18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77"/>
      <c r="V101" s="78"/>
      <c r="W101" s="77"/>
      <c r="X101" s="77"/>
      <c r="Y101" s="77"/>
      <c r="Z101" s="77"/>
      <c r="AA101" s="77"/>
      <c r="AB101" s="77"/>
      <c r="AC101" s="77"/>
      <c r="AD101" s="77"/>
    </row>
    <row r="102" spans="1:30" ht="18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77"/>
      <c r="V102" s="78"/>
      <c r="W102" s="77"/>
      <c r="X102" s="77"/>
      <c r="Y102" s="77"/>
      <c r="Z102" s="77"/>
      <c r="AA102" s="77"/>
      <c r="AB102" s="77"/>
      <c r="AC102" s="77"/>
      <c r="AD102" s="77"/>
    </row>
    <row r="103" spans="1:30" ht="18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77"/>
      <c r="V103" s="78"/>
      <c r="W103" s="77"/>
      <c r="X103" s="77"/>
      <c r="Y103" s="77"/>
      <c r="Z103" s="77"/>
      <c r="AA103" s="77"/>
      <c r="AB103" s="77"/>
      <c r="AC103" s="77"/>
      <c r="AD103" s="77"/>
    </row>
    <row r="104" spans="1:30" ht="18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77"/>
      <c r="V104" s="78"/>
      <c r="W104" s="77"/>
      <c r="X104" s="77"/>
      <c r="Y104" s="77"/>
      <c r="Z104" s="77"/>
      <c r="AA104" s="77"/>
      <c r="AB104" s="77"/>
      <c r="AC104" s="77"/>
      <c r="AD104" s="77"/>
    </row>
    <row r="105" spans="1:30" ht="18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77"/>
      <c r="V105" s="78"/>
      <c r="W105" s="77"/>
      <c r="X105" s="77"/>
      <c r="Y105" s="77"/>
      <c r="Z105" s="77"/>
      <c r="AA105" s="77"/>
      <c r="AB105" s="77"/>
      <c r="AC105" s="77"/>
      <c r="AD105" s="77"/>
    </row>
    <row r="106" spans="1:30" ht="18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77"/>
      <c r="V106" s="78"/>
      <c r="W106" s="77"/>
      <c r="X106" s="77"/>
      <c r="Y106" s="77"/>
      <c r="Z106" s="77"/>
      <c r="AA106" s="77"/>
      <c r="AB106" s="77"/>
      <c r="AC106" s="77"/>
      <c r="AD106" s="77"/>
    </row>
    <row r="107" spans="1:30" ht="18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77"/>
      <c r="V107" s="78"/>
      <c r="W107" s="77"/>
      <c r="X107" s="77"/>
      <c r="Y107" s="77"/>
      <c r="Z107" s="77"/>
      <c r="AA107" s="77"/>
      <c r="AB107" s="77"/>
      <c r="AC107" s="77"/>
      <c r="AD107" s="77"/>
    </row>
    <row r="108" spans="1:30" ht="18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77"/>
      <c r="V108" s="78"/>
      <c r="W108" s="77"/>
      <c r="X108" s="77"/>
      <c r="Y108" s="77"/>
      <c r="Z108" s="77"/>
      <c r="AA108" s="77"/>
      <c r="AB108" s="77"/>
      <c r="AC108" s="77"/>
      <c r="AD108" s="77"/>
    </row>
    <row r="109" spans="1:30" ht="18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77"/>
      <c r="V109" s="78"/>
      <c r="W109" s="77"/>
      <c r="X109" s="77"/>
      <c r="Y109" s="77"/>
      <c r="Z109" s="77"/>
      <c r="AA109" s="77"/>
      <c r="AB109" s="77"/>
      <c r="AC109" s="77"/>
      <c r="AD109" s="77"/>
    </row>
    <row r="110" spans="1:30" ht="18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77"/>
      <c r="V110" s="78"/>
      <c r="W110" s="77"/>
      <c r="X110" s="77"/>
      <c r="Y110" s="77"/>
      <c r="Z110" s="77"/>
      <c r="AA110" s="77"/>
      <c r="AB110" s="77"/>
      <c r="AC110" s="77"/>
      <c r="AD110" s="77"/>
    </row>
    <row r="111" spans="1:30" ht="18" x14ac:dyDescent="0.2">
      <c r="U111" s="77"/>
      <c r="V111" s="65"/>
      <c r="W111" s="77"/>
      <c r="X111" s="77"/>
      <c r="Y111" s="77"/>
      <c r="Z111" s="77"/>
      <c r="AA111" s="77"/>
      <c r="AB111" s="77"/>
      <c r="AC111" s="77"/>
      <c r="AD111" s="77"/>
    </row>
    <row r="112" spans="1:30" ht="18" x14ac:dyDescent="0.2">
      <c r="U112" s="77"/>
      <c r="V112" s="65"/>
      <c r="W112" s="77"/>
      <c r="X112" s="77"/>
      <c r="Y112" s="77"/>
      <c r="Z112" s="77"/>
      <c r="AA112" s="77"/>
      <c r="AB112" s="77"/>
      <c r="AC112" s="77"/>
      <c r="AD112" s="77"/>
    </row>
    <row r="113" spans="21:30" ht="18" x14ac:dyDescent="0.2">
      <c r="U113" s="77"/>
      <c r="V113" s="65"/>
      <c r="W113" s="77"/>
      <c r="X113" s="77"/>
      <c r="Y113" s="77"/>
      <c r="Z113" s="77"/>
      <c r="AA113" s="77"/>
      <c r="AB113" s="77"/>
      <c r="AC113" s="77"/>
      <c r="AD113" s="77"/>
    </row>
    <row r="114" spans="21:30" ht="18" x14ac:dyDescent="0.2">
      <c r="U114" s="77"/>
      <c r="V114" s="65"/>
      <c r="W114" s="77"/>
      <c r="X114" s="77"/>
      <c r="Y114" s="77"/>
      <c r="Z114" s="77"/>
      <c r="AA114" s="77"/>
      <c r="AB114" s="77"/>
      <c r="AC114" s="77"/>
      <c r="AD114" s="77"/>
    </row>
    <row r="115" spans="21:30" ht="18" x14ac:dyDescent="0.2">
      <c r="U115" s="77"/>
      <c r="V115" s="65"/>
      <c r="W115" s="77"/>
      <c r="X115" s="77"/>
      <c r="Y115" s="77"/>
      <c r="Z115" s="77"/>
      <c r="AA115" s="77"/>
      <c r="AB115" s="77"/>
      <c r="AC115" s="77"/>
      <c r="AD115" s="77"/>
    </row>
    <row r="116" spans="21:30" ht="18" x14ac:dyDescent="0.2">
      <c r="U116" s="77"/>
      <c r="V116" s="65"/>
      <c r="W116" s="77"/>
      <c r="X116" s="77"/>
      <c r="Y116" s="77"/>
      <c r="Z116" s="77"/>
      <c r="AA116" s="77"/>
      <c r="AB116" s="77"/>
      <c r="AC116" s="77"/>
      <c r="AD116" s="77"/>
    </row>
  </sheetData>
  <sheetProtection sheet="1" objects="1" scenarios="1" selectLockedCells="1"/>
  <mergeCells count="4">
    <mergeCell ref="A1:B1"/>
    <mergeCell ref="C1:J1"/>
    <mergeCell ref="K1:L1"/>
    <mergeCell ref="M1:O1"/>
  </mergeCells>
  <conditionalFormatting sqref="U3:V116 W19:AA116 AB35:AD116">
    <cfRule type="cellIs" dxfId="65" priority="1" stopIfTrue="1" operator="equal">
      <formula>1</formula>
    </cfRule>
    <cfRule type="cellIs" dxfId="64" priority="2" stopIfTrue="1" operator="equal">
      <formula>2</formula>
    </cfRule>
    <cfRule type="cellIs" dxfId="63" priority="3" stopIfTrue="1" operator="equal">
      <formula>3</formula>
    </cfRule>
  </conditionalFormatting>
  <conditionalFormatting sqref="W3:W18">
    <cfRule type="cellIs" dxfId="62" priority="4" stopIfTrue="1" operator="equal">
      <formula>3</formula>
    </cfRule>
    <cfRule type="cellIs" dxfId="61" priority="5" stopIfTrue="1" operator="equal">
      <formula>2</formula>
    </cfRule>
    <cfRule type="cellIs" dxfId="60" priority="6" stopIfTrue="1" operator="equal">
      <formula>1</formula>
    </cfRule>
  </conditionalFormatting>
  <dataValidations count="1">
    <dataValidation type="list" allowBlank="1" showErrorMessage="1" sqref="D3:R3 E4:R4 F5:R5 G6:R6 H7:R7 I8:R8 J9:R9 K10:R10 L11:R11 M12:R12 N13:R13 O14:R14 P15:R15 Q16:R16 R17">
      <formula1>$D$19:$D$24</formula1>
      <formula2>0</formula2>
    </dataValidation>
  </dataValidations>
  <pageMargins left="0.70833333333333337" right="0.70833333333333337" top="0.74791666666666667" bottom="0.74791666666666667" header="0.51180555555555551" footer="0.51180555555555551"/>
  <pageSetup paperSize="9" firstPageNumber="0" fitToWidth="2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10"/>
  <sheetViews>
    <sheetView showRowColHeaders="0" workbookViewId="0">
      <selection activeCell="C1" sqref="C1:J1"/>
    </sheetView>
  </sheetViews>
  <sheetFormatPr baseColWidth="10" defaultRowHeight="12.75" x14ac:dyDescent="0.2"/>
  <cols>
    <col min="1" max="1" width="3.140625" style="1" customWidth="1"/>
    <col min="2" max="2" width="22.7109375" style="1" customWidth="1"/>
    <col min="3" max="16" width="4.7109375" style="1" customWidth="1"/>
    <col min="17" max="17" width="7.28515625" style="1" customWidth="1"/>
    <col min="18" max="18" width="8.7109375" style="1" customWidth="1"/>
    <col min="19" max="19" width="5.7109375" style="1" customWidth="1"/>
    <col min="20" max="20" width="4.7109375" style="2" customWidth="1"/>
    <col min="21" max="21" width="5.7109375" style="1" customWidth="1"/>
    <col min="22" max="22" width="22.7109375" style="1" customWidth="1"/>
    <col min="23" max="23" width="7.28515625" style="1" customWidth="1"/>
    <col min="24" max="24" width="8.7109375" style="1" customWidth="1"/>
    <col min="25" max="25" width="5.7109375" style="1" customWidth="1"/>
    <col min="26" max="28" width="4.28515625" style="1" customWidth="1"/>
    <col min="29" max="16384" width="11.42578125" style="1"/>
  </cols>
  <sheetData>
    <row r="1" spans="1:59" s="5" customFormat="1" ht="24.95" customHeight="1" x14ac:dyDescent="0.2">
      <c r="A1" s="130" t="s">
        <v>0</v>
      </c>
      <c r="B1" s="130"/>
      <c r="C1" s="131"/>
      <c r="D1" s="131"/>
      <c r="E1" s="131"/>
      <c r="F1" s="131"/>
      <c r="G1" s="131"/>
      <c r="H1" s="131"/>
      <c r="I1" s="131"/>
      <c r="J1" s="131"/>
      <c r="K1" s="132" t="s">
        <v>1</v>
      </c>
      <c r="L1" s="132"/>
      <c r="M1" s="133"/>
      <c r="N1" s="133"/>
      <c r="O1" s="133"/>
      <c r="P1" s="4"/>
      <c r="T1" s="6"/>
      <c r="U1" s="7" t="s">
        <v>5</v>
      </c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</row>
    <row r="2" spans="1:59" x14ac:dyDescent="0.2">
      <c r="A2" s="8"/>
      <c r="B2" s="9" t="s">
        <v>6</v>
      </c>
      <c r="C2" s="10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0">
        <v>8</v>
      </c>
      <c r="K2" s="10">
        <v>9</v>
      </c>
      <c r="L2" s="10">
        <v>10</v>
      </c>
      <c r="M2" s="10">
        <v>11</v>
      </c>
      <c r="N2" s="10">
        <v>12</v>
      </c>
      <c r="O2" s="10">
        <v>13</v>
      </c>
      <c r="P2" s="10">
        <v>14</v>
      </c>
      <c r="Q2" s="11" t="s">
        <v>7</v>
      </c>
      <c r="R2" s="12" t="s">
        <v>8</v>
      </c>
      <c r="S2" s="11" t="s">
        <v>9</v>
      </c>
      <c r="T2" s="13"/>
      <c r="U2" s="11" t="s">
        <v>9</v>
      </c>
      <c r="V2" s="11" t="s">
        <v>6</v>
      </c>
      <c r="W2" s="11" t="s">
        <v>7</v>
      </c>
      <c r="X2" s="12" t="s">
        <v>8</v>
      </c>
      <c r="Y2" s="12" t="s">
        <v>10</v>
      </c>
      <c r="Z2" s="12" t="s">
        <v>11</v>
      </c>
      <c r="AA2" s="12" t="s">
        <v>12</v>
      </c>
      <c r="AB2" s="12" t="s">
        <v>13</v>
      </c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</row>
    <row r="3" spans="1:59" ht="24.95" customHeight="1" x14ac:dyDescent="0.2">
      <c r="A3" s="15">
        <v>1</v>
      </c>
      <c r="B3" s="16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0">
        <f t="shared" ref="Q3:Q16" si="0">SUM(AC3:AP3)</f>
        <v>0</v>
      </c>
      <c r="R3" s="21">
        <f>AC3*$Q$3+AD3*$Q$4+AE3*$Q$5+AF3*$Q$6+AG3*$Q$7+AH3*$Q$8+AI3*$Q$9+AJ3*$Q$10+AK3*$Q$11+AL3*$Q$12+AM3*$Q$13+AN3*$Q$14+AO3*$Q$15+AP3*$Q$16</f>
        <v>0</v>
      </c>
      <c r="S3" s="22">
        <f t="shared" ref="S3:S16" si="1">RANK(S17,$S$17:$S$30,0)</f>
        <v>1</v>
      </c>
      <c r="T3" s="23">
        <f t="shared" ref="T3:T16" si="2">B3</f>
        <v>0</v>
      </c>
      <c r="U3" s="20">
        <f>SMALL($S$3:$S$16,1)</f>
        <v>1</v>
      </c>
      <c r="V3" s="24" t="str">
        <f>IF(H31=0,"",VLOOKUP(1,$F$31:$G$44,2,FALSE))</f>
        <v/>
      </c>
      <c r="W3" s="25" t="str">
        <f t="shared" ref="W3:W16" si="3">IF(V3="","",VLOOKUP(V3,$B$3:$Q$16,16,FALSE))</f>
        <v/>
      </c>
      <c r="X3" s="26" t="str">
        <f t="shared" ref="X3:X16" si="4">IF(V3="","",VLOOKUP(V3,$B$3:$R$16,17,FALSE))</f>
        <v/>
      </c>
      <c r="Y3" s="27" t="str">
        <f t="shared" ref="Y3:Y16" si="5">IF(V3="","",VLOOKUP(V3,$Y$17:$AC$30,5,FALSE))</f>
        <v/>
      </c>
      <c r="Z3" s="27" t="str">
        <f t="shared" ref="Z3:Z16" si="6">IF(V3="","",VLOOKUP(V3,$Y$17:$AB$30,2,FALSE))</f>
        <v/>
      </c>
      <c r="AA3" s="27" t="str">
        <f t="shared" ref="AA3:AA16" si="7">IF(V3="","",VLOOKUP(V3,$Y$17:$AB$30,3,FALSE))</f>
        <v/>
      </c>
      <c r="AB3" s="28" t="str">
        <f t="shared" ref="AB3:AB16" si="8">IF(V3="","",VLOOKUP(V3,$Y$17:$AB$30,4,FALSE))</f>
        <v/>
      </c>
      <c r="AC3" s="29">
        <f t="shared" ref="AC3:AC16" si="9">IF(C3=1,1,IF(C3="+",1,IF(C3=0,0,IF(C3="-",0,IF(C3="",0,0.5)))))</f>
        <v>0</v>
      </c>
      <c r="AD3" s="4">
        <f t="shared" ref="AD3:AD16" si="10">IF(D3=1,1,IF(D3="+",1,IF(D3=0,0,IF(D3="-",0,IF(D3="",0,0.5)))))</f>
        <v>0</v>
      </c>
      <c r="AE3" s="4">
        <f t="shared" ref="AE3:AE16" si="11">IF(E3=1,1,IF(E3="+",1,IF(E3=0,0,IF(E3="-",0,IF(E3="",0,0.5)))))</f>
        <v>0</v>
      </c>
      <c r="AF3" s="4">
        <f t="shared" ref="AF3:AF16" si="12">IF(F3=1,1,IF(F3="+",1,IF(F3=0,0,IF(F3="-",0,IF(F3="",0,0.5)))))</f>
        <v>0</v>
      </c>
      <c r="AG3" s="4">
        <f t="shared" ref="AG3:AG16" si="13">IF(G3=1,1,IF(G3="+",1,IF(G3=0,0,IF(G3="-",0,IF(G3="",0,0.5)))))</f>
        <v>0</v>
      </c>
      <c r="AH3" s="4">
        <f t="shared" ref="AH3:AH16" si="14">IF(H3=1,1,IF(H3="+",1,IF(H3=0,0,IF(H3="-",0,IF(H3="",0,0.5)))))</f>
        <v>0</v>
      </c>
      <c r="AI3" s="4">
        <f t="shared" ref="AI3:AI16" si="15">IF(I3=1,1,IF(I3="+",1,IF(I3=0,0,IF(I3="-",0,IF(I3="",0,0.5)))))</f>
        <v>0</v>
      </c>
      <c r="AJ3" s="4">
        <f t="shared" ref="AJ3:AJ16" si="16">IF(J3=1,1,IF(J3="+",1,IF(J3=0,0,IF(J3="-",0,IF(J3="",0,0.5)))))</f>
        <v>0</v>
      </c>
      <c r="AK3" s="4">
        <f t="shared" ref="AK3:AK16" si="17">IF(K3=1,1,IF(K3="+",1,IF(K3=0,0,IF(K3="-",0,IF(K3="",0,0.5)))))</f>
        <v>0</v>
      </c>
      <c r="AL3" s="4">
        <f t="shared" ref="AL3:AL16" si="18">IF(L3=1,1,IF(L3="+",1,IF(L3=0,0,IF(L3="-",0,IF(L3="",0,0.5)))))</f>
        <v>0</v>
      </c>
      <c r="AM3" s="4">
        <f t="shared" ref="AM3:AM16" si="19">IF(M3=1,1,IF(M3="+",1,IF(M3=0,0,IF(M3="-",0,IF(M3="",0,0.5)))))</f>
        <v>0</v>
      </c>
      <c r="AN3" s="4">
        <f t="shared" ref="AN3:AN16" si="20">IF(N3=1,1,IF(N3="+",1,IF(N3=0,0,IF(N3="-",0,IF(N3="",0,0.5)))))</f>
        <v>0</v>
      </c>
      <c r="AO3" s="4">
        <f t="shared" ref="AO3:AO16" si="21">IF(O3=1,1,IF(O3="+",1,IF(O3=0,0,IF(O3="-",0,IF(O3="",0,0.5)))))</f>
        <v>0</v>
      </c>
      <c r="AP3" s="4">
        <f t="shared" ref="AP3:AP16" si="22">IF(P3=1,1,IF(P3="+",1,IF(P3=0,0,IF(P3="-",0,IF(P3="",0,0.5)))))</f>
        <v>0</v>
      </c>
      <c r="AQ3" s="4"/>
      <c r="AR3" s="4">
        <f t="shared" ref="AR3:AR16" si="23">IF(C3="",0,1)</f>
        <v>0</v>
      </c>
      <c r="AS3" s="4">
        <f t="shared" ref="AS3:AS16" si="24">IF(D3="",0,1)</f>
        <v>0</v>
      </c>
      <c r="AT3" s="4">
        <f t="shared" ref="AT3:AT16" si="25">IF(E3="",0,1)</f>
        <v>0</v>
      </c>
      <c r="AU3" s="4">
        <f t="shared" ref="AU3:AU16" si="26">IF(F3="",0,1)</f>
        <v>0</v>
      </c>
      <c r="AV3" s="4">
        <f t="shared" ref="AV3:AV16" si="27">IF(G3="",0,1)</f>
        <v>0</v>
      </c>
      <c r="AW3" s="4">
        <f t="shared" ref="AW3:AW16" si="28">IF(H3="",0,1)</f>
        <v>0</v>
      </c>
      <c r="AX3" s="4">
        <f t="shared" ref="AX3:AX16" si="29">IF(I3="",0,1)</f>
        <v>0</v>
      </c>
      <c r="AY3" s="4">
        <f t="shared" ref="AY3:AY16" si="30">IF(J3="",0,1)</f>
        <v>0</v>
      </c>
      <c r="AZ3" s="4">
        <f t="shared" ref="AZ3:AZ16" si="31">IF(K3="",0,1)</f>
        <v>0</v>
      </c>
      <c r="BA3" s="4">
        <f t="shared" ref="BA3:BA16" si="32">IF(L3="",0,1)</f>
        <v>0</v>
      </c>
      <c r="BB3" s="4">
        <f t="shared" ref="BB3:BB16" si="33">IF(M3="",0,1)</f>
        <v>0</v>
      </c>
      <c r="BC3" s="4">
        <f t="shared" ref="BC3:BC16" si="34">IF(N3="",0,1)</f>
        <v>0</v>
      </c>
      <c r="BD3" s="4">
        <f t="shared" ref="BD3:BD16" si="35">IF(O3="",0,1)</f>
        <v>0</v>
      </c>
      <c r="BE3" s="4">
        <f t="shared" ref="BE3:BE16" si="36">IF(P3="",0,1)</f>
        <v>0</v>
      </c>
      <c r="BF3" s="14"/>
      <c r="BG3" s="14"/>
    </row>
    <row r="4" spans="1:59" ht="24.95" customHeight="1" x14ac:dyDescent="0.2">
      <c r="A4" s="30">
        <v>2</v>
      </c>
      <c r="B4" s="31"/>
      <c r="C4" s="32" t="str">
        <f t="shared" ref="C4:C16" si="37">IF(INDEX($A$1:$P$16,COLUMN(),ROW())="","",IF(INDEX($A$1:$P$16,COLUMN(),ROW())=1,0,IF(INDEX($A$1:$P$16,COLUMN(),ROW())=0,1,IF(INDEX($A$1:$P$16,COLUMN(),ROW())="+","-",IF(INDEX($A$1:$P$16,COLUMN(),ROW())="-","+","½")))))</f>
        <v/>
      </c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2">
        <f t="shared" si="0"/>
        <v>0</v>
      </c>
      <c r="R4" s="36">
        <f t="shared" ref="R4:R16" si="38">AC4*$Q$3+AD4*$Q$4+AE4*$Q$5+AF4*$Q$6+AG4*$Q$7+AH4*$Q$8+AI4*$Q$9+AJ4*$Q$10+AK4*$Q$11+AL4*$Q$12+AM4*$Q$13+AN4*$Q$14+AO4*$Q$15+AP4*$Q$16</f>
        <v>0</v>
      </c>
      <c r="S4" s="37">
        <f t="shared" si="1"/>
        <v>1</v>
      </c>
      <c r="T4" s="23">
        <f t="shared" si="2"/>
        <v>0</v>
      </c>
      <c r="U4" s="32">
        <f>SMALL($S$3:$S$16,2)</f>
        <v>1</v>
      </c>
      <c r="V4" s="38" t="str">
        <f>IF(H32=0,"",VLOOKUP(2,$F$31:$G$44,2,FALSE))</f>
        <v/>
      </c>
      <c r="W4" s="39" t="str">
        <f t="shared" si="3"/>
        <v/>
      </c>
      <c r="X4" s="40" t="str">
        <f t="shared" si="4"/>
        <v/>
      </c>
      <c r="Y4" s="41" t="str">
        <f t="shared" si="5"/>
        <v/>
      </c>
      <c r="Z4" s="41" t="str">
        <f t="shared" si="6"/>
        <v/>
      </c>
      <c r="AA4" s="41" t="str">
        <f t="shared" si="7"/>
        <v/>
      </c>
      <c r="AB4" s="42" t="str">
        <f t="shared" si="8"/>
        <v/>
      </c>
      <c r="AC4" s="29">
        <f t="shared" si="9"/>
        <v>0</v>
      </c>
      <c r="AD4" s="4">
        <f t="shared" si="10"/>
        <v>0</v>
      </c>
      <c r="AE4" s="4">
        <f t="shared" si="11"/>
        <v>0</v>
      </c>
      <c r="AF4" s="4">
        <f t="shared" si="12"/>
        <v>0</v>
      </c>
      <c r="AG4" s="4">
        <f t="shared" si="13"/>
        <v>0</v>
      </c>
      <c r="AH4" s="4">
        <f t="shared" si="14"/>
        <v>0</v>
      </c>
      <c r="AI4" s="4">
        <f t="shared" si="15"/>
        <v>0</v>
      </c>
      <c r="AJ4" s="4">
        <f t="shared" si="16"/>
        <v>0</v>
      </c>
      <c r="AK4" s="4">
        <f t="shared" si="17"/>
        <v>0</v>
      </c>
      <c r="AL4" s="4">
        <f t="shared" si="18"/>
        <v>0</v>
      </c>
      <c r="AM4" s="4">
        <f t="shared" si="19"/>
        <v>0</v>
      </c>
      <c r="AN4" s="4">
        <f t="shared" si="20"/>
        <v>0</v>
      </c>
      <c r="AO4" s="4">
        <f t="shared" si="21"/>
        <v>0</v>
      </c>
      <c r="AP4" s="4">
        <f t="shared" si="22"/>
        <v>0</v>
      </c>
      <c r="AQ4" s="4"/>
      <c r="AR4" s="4">
        <f t="shared" si="23"/>
        <v>0</v>
      </c>
      <c r="AS4" s="4">
        <f t="shared" si="24"/>
        <v>0</v>
      </c>
      <c r="AT4" s="4">
        <f t="shared" si="25"/>
        <v>0</v>
      </c>
      <c r="AU4" s="4">
        <f t="shared" si="26"/>
        <v>0</v>
      </c>
      <c r="AV4" s="4">
        <f t="shared" si="27"/>
        <v>0</v>
      </c>
      <c r="AW4" s="4">
        <f t="shared" si="28"/>
        <v>0</v>
      </c>
      <c r="AX4" s="4">
        <f t="shared" si="29"/>
        <v>0</v>
      </c>
      <c r="AY4" s="4">
        <f t="shared" si="30"/>
        <v>0</v>
      </c>
      <c r="AZ4" s="4">
        <f t="shared" si="31"/>
        <v>0</v>
      </c>
      <c r="BA4" s="4">
        <f t="shared" si="32"/>
        <v>0</v>
      </c>
      <c r="BB4" s="4">
        <f t="shared" si="33"/>
        <v>0</v>
      </c>
      <c r="BC4" s="4">
        <f t="shared" si="34"/>
        <v>0</v>
      </c>
      <c r="BD4" s="4">
        <f t="shared" si="35"/>
        <v>0</v>
      </c>
      <c r="BE4" s="4">
        <f t="shared" si="36"/>
        <v>0</v>
      </c>
      <c r="BF4" s="14"/>
      <c r="BG4" s="14"/>
    </row>
    <row r="5" spans="1:59" ht="24.95" customHeight="1" x14ac:dyDescent="0.2">
      <c r="A5" s="30">
        <v>3</v>
      </c>
      <c r="B5" s="31"/>
      <c r="C5" s="32" t="str">
        <f t="shared" si="37"/>
        <v/>
      </c>
      <c r="D5" s="39" t="str">
        <f t="shared" ref="D5:D16" si="39">IF(INDEX($A$1:$P$16,COLUMN(),ROW())="","",IF(INDEX($A$1:$P$16,COLUMN(),ROW())=1,0,IF(INDEX($A$1:$P$16,COLUMN(),ROW())=0,1,IF(INDEX($A$1:$P$16,COLUMN(),ROW())="+","-",IF(INDEX($A$1:$P$16,COLUMN(),ROW())="-","+","½")))))</f>
        <v/>
      </c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2">
        <f t="shared" si="0"/>
        <v>0</v>
      </c>
      <c r="R5" s="36">
        <f t="shared" si="38"/>
        <v>0</v>
      </c>
      <c r="S5" s="37">
        <f t="shared" si="1"/>
        <v>1</v>
      </c>
      <c r="T5" s="23">
        <f t="shared" si="2"/>
        <v>0</v>
      </c>
      <c r="U5" s="32">
        <f>SMALL($S$3:$S$16,3)</f>
        <v>1</v>
      </c>
      <c r="V5" s="43" t="str">
        <f>IF(H33=0,"",VLOOKUP(3,$F$31:$G$44,2,FALSE))</f>
        <v/>
      </c>
      <c r="W5" s="39" t="str">
        <f t="shared" si="3"/>
        <v/>
      </c>
      <c r="X5" s="40" t="str">
        <f t="shared" si="4"/>
        <v/>
      </c>
      <c r="Y5" s="44" t="str">
        <f t="shared" si="5"/>
        <v/>
      </c>
      <c r="Z5" s="44" t="str">
        <f t="shared" si="6"/>
        <v/>
      </c>
      <c r="AA5" s="44" t="str">
        <f t="shared" si="7"/>
        <v/>
      </c>
      <c r="AB5" s="45" t="str">
        <f t="shared" si="8"/>
        <v/>
      </c>
      <c r="AC5" s="29">
        <f t="shared" si="9"/>
        <v>0</v>
      </c>
      <c r="AD5" s="4">
        <f t="shared" si="10"/>
        <v>0</v>
      </c>
      <c r="AE5" s="4">
        <f t="shared" si="11"/>
        <v>0</v>
      </c>
      <c r="AF5" s="4">
        <f t="shared" si="12"/>
        <v>0</v>
      </c>
      <c r="AG5" s="4">
        <f t="shared" si="13"/>
        <v>0</v>
      </c>
      <c r="AH5" s="4">
        <f t="shared" si="14"/>
        <v>0</v>
      </c>
      <c r="AI5" s="4">
        <f t="shared" si="15"/>
        <v>0</v>
      </c>
      <c r="AJ5" s="4">
        <f t="shared" si="16"/>
        <v>0</v>
      </c>
      <c r="AK5" s="4">
        <f t="shared" si="17"/>
        <v>0</v>
      </c>
      <c r="AL5" s="4">
        <f t="shared" si="18"/>
        <v>0</v>
      </c>
      <c r="AM5" s="4">
        <f t="shared" si="19"/>
        <v>0</v>
      </c>
      <c r="AN5" s="4">
        <f t="shared" si="20"/>
        <v>0</v>
      </c>
      <c r="AO5" s="4">
        <f t="shared" si="21"/>
        <v>0</v>
      </c>
      <c r="AP5" s="4">
        <f t="shared" si="22"/>
        <v>0</v>
      </c>
      <c r="AQ5" s="4"/>
      <c r="AR5" s="4">
        <f t="shared" si="23"/>
        <v>0</v>
      </c>
      <c r="AS5" s="4">
        <f t="shared" si="24"/>
        <v>0</v>
      </c>
      <c r="AT5" s="4">
        <f t="shared" si="25"/>
        <v>0</v>
      </c>
      <c r="AU5" s="4">
        <f t="shared" si="26"/>
        <v>0</v>
      </c>
      <c r="AV5" s="4">
        <f t="shared" si="27"/>
        <v>0</v>
      </c>
      <c r="AW5" s="4">
        <f t="shared" si="28"/>
        <v>0</v>
      </c>
      <c r="AX5" s="4">
        <f t="shared" si="29"/>
        <v>0</v>
      </c>
      <c r="AY5" s="4">
        <f t="shared" si="30"/>
        <v>0</v>
      </c>
      <c r="AZ5" s="4">
        <f t="shared" si="31"/>
        <v>0</v>
      </c>
      <c r="BA5" s="4">
        <f t="shared" si="32"/>
        <v>0</v>
      </c>
      <c r="BB5" s="4">
        <f t="shared" si="33"/>
        <v>0</v>
      </c>
      <c r="BC5" s="4">
        <f t="shared" si="34"/>
        <v>0</v>
      </c>
      <c r="BD5" s="4">
        <f t="shared" si="35"/>
        <v>0</v>
      </c>
      <c r="BE5" s="4">
        <f t="shared" si="36"/>
        <v>0</v>
      </c>
      <c r="BF5" s="14"/>
      <c r="BG5" s="14"/>
    </row>
    <row r="6" spans="1:59" ht="24.95" customHeight="1" x14ac:dyDescent="0.2">
      <c r="A6" s="30">
        <v>4</v>
      </c>
      <c r="B6" s="31"/>
      <c r="C6" s="32" t="str">
        <f t="shared" si="37"/>
        <v/>
      </c>
      <c r="D6" s="39" t="str">
        <f t="shared" si="39"/>
        <v/>
      </c>
      <c r="E6" s="39" t="str">
        <f t="shared" ref="E6:E16" si="40">IF(INDEX($A$1:$P$16,COLUMN(),ROW())="","",IF(INDEX($A$1:$P$16,COLUMN(),ROW())=1,0,IF(INDEX($A$1:$P$16,COLUMN(),ROW())=0,1,IF(INDEX($A$1:$P$16,COLUMN(),ROW())="+","-",IF(INDEX($A$1:$P$16,COLUMN(),ROW())="-","+","½")))))</f>
        <v/>
      </c>
      <c r="F6" s="33"/>
      <c r="G6" s="34"/>
      <c r="H6" s="34"/>
      <c r="I6" s="34"/>
      <c r="J6" s="34"/>
      <c r="K6" s="34"/>
      <c r="L6" s="34"/>
      <c r="M6" s="34"/>
      <c r="N6" s="34"/>
      <c r="O6" s="34"/>
      <c r="P6" s="34"/>
      <c r="Q6" s="32">
        <f t="shared" si="0"/>
        <v>0</v>
      </c>
      <c r="R6" s="36">
        <f t="shared" si="38"/>
        <v>0</v>
      </c>
      <c r="S6" s="37">
        <f t="shared" si="1"/>
        <v>1</v>
      </c>
      <c r="T6" s="23">
        <f t="shared" si="2"/>
        <v>0</v>
      </c>
      <c r="U6" s="32">
        <f>SMALL($S$3:$S$16,4)</f>
        <v>1</v>
      </c>
      <c r="V6" s="43" t="str">
        <f>IF(H34=0,"",VLOOKUP(4,$F$31:$G$44,2,FALSE))</f>
        <v/>
      </c>
      <c r="W6" s="39" t="str">
        <f t="shared" si="3"/>
        <v/>
      </c>
      <c r="X6" s="40" t="str">
        <f t="shared" si="4"/>
        <v/>
      </c>
      <c r="Y6" s="44" t="str">
        <f t="shared" si="5"/>
        <v/>
      </c>
      <c r="Z6" s="44" t="str">
        <f t="shared" si="6"/>
        <v/>
      </c>
      <c r="AA6" s="44" t="str">
        <f t="shared" si="7"/>
        <v/>
      </c>
      <c r="AB6" s="45" t="str">
        <f t="shared" si="8"/>
        <v/>
      </c>
      <c r="AC6" s="29">
        <f t="shared" si="9"/>
        <v>0</v>
      </c>
      <c r="AD6" s="4">
        <f t="shared" si="10"/>
        <v>0</v>
      </c>
      <c r="AE6" s="4">
        <f t="shared" si="11"/>
        <v>0</v>
      </c>
      <c r="AF6" s="4">
        <f t="shared" si="12"/>
        <v>0</v>
      </c>
      <c r="AG6" s="4">
        <f t="shared" si="13"/>
        <v>0</v>
      </c>
      <c r="AH6" s="4">
        <f t="shared" si="14"/>
        <v>0</v>
      </c>
      <c r="AI6" s="4">
        <f t="shared" si="15"/>
        <v>0</v>
      </c>
      <c r="AJ6" s="4">
        <f t="shared" si="16"/>
        <v>0</v>
      </c>
      <c r="AK6" s="4">
        <f t="shared" si="17"/>
        <v>0</v>
      </c>
      <c r="AL6" s="4">
        <f t="shared" si="18"/>
        <v>0</v>
      </c>
      <c r="AM6" s="4">
        <f t="shared" si="19"/>
        <v>0</v>
      </c>
      <c r="AN6" s="4">
        <f t="shared" si="20"/>
        <v>0</v>
      </c>
      <c r="AO6" s="4">
        <f t="shared" si="21"/>
        <v>0</v>
      </c>
      <c r="AP6" s="4">
        <f t="shared" si="22"/>
        <v>0</v>
      </c>
      <c r="AQ6" s="4"/>
      <c r="AR6" s="4">
        <f t="shared" si="23"/>
        <v>0</v>
      </c>
      <c r="AS6" s="4">
        <f t="shared" si="24"/>
        <v>0</v>
      </c>
      <c r="AT6" s="4">
        <f t="shared" si="25"/>
        <v>0</v>
      </c>
      <c r="AU6" s="4">
        <f t="shared" si="26"/>
        <v>0</v>
      </c>
      <c r="AV6" s="4">
        <f t="shared" si="27"/>
        <v>0</v>
      </c>
      <c r="AW6" s="4">
        <f t="shared" si="28"/>
        <v>0</v>
      </c>
      <c r="AX6" s="4">
        <f t="shared" si="29"/>
        <v>0</v>
      </c>
      <c r="AY6" s="4">
        <f t="shared" si="30"/>
        <v>0</v>
      </c>
      <c r="AZ6" s="4">
        <f t="shared" si="31"/>
        <v>0</v>
      </c>
      <c r="BA6" s="4">
        <f t="shared" si="32"/>
        <v>0</v>
      </c>
      <c r="BB6" s="4">
        <f t="shared" si="33"/>
        <v>0</v>
      </c>
      <c r="BC6" s="4">
        <f t="shared" si="34"/>
        <v>0</v>
      </c>
      <c r="BD6" s="4">
        <f t="shared" si="35"/>
        <v>0</v>
      </c>
      <c r="BE6" s="4">
        <f t="shared" si="36"/>
        <v>0</v>
      </c>
      <c r="BF6" s="14"/>
      <c r="BG6" s="14"/>
    </row>
    <row r="7" spans="1:59" ht="24.95" customHeight="1" x14ac:dyDescent="0.2">
      <c r="A7" s="30">
        <v>5</v>
      </c>
      <c r="B7" s="31"/>
      <c r="C7" s="32" t="str">
        <f t="shared" si="37"/>
        <v/>
      </c>
      <c r="D7" s="39" t="str">
        <f t="shared" si="39"/>
        <v/>
      </c>
      <c r="E7" s="39" t="str">
        <f t="shared" si="40"/>
        <v/>
      </c>
      <c r="F7" s="39" t="str">
        <f t="shared" ref="F7:F16" si="41">IF(INDEX($A$1:$P$16,COLUMN(),ROW())="","",IF(INDEX($A$1:$P$16,COLUMN(),ROW())=1,0,IF(INDEX($A$1:$P$16,COLUMN(),ROW())=0,1,IF(INDEX($A$1:$P$16,COLUMN(),ROW())="+","-",IF(INDEX($A$1:$P$16,COLUMN(),ROW())="-","+","½")))))</f>
        <v/>
      </c>
      <c r="G7" s="33"/>
      <c r="H7" s="34"/>
      <c r="I7" s="34"/>
      <c r="J7" s="34"/>
      <c r="K7" s="34"/>
      <c r="L7" s="34"/>
      <c r="M7" s="34"/>
      <c r="N7" s="34"/>
      <c r="O7" s="34"/>
      <c r="P7" s="34"/>
      <c r="Q7" s="32">
        <f t="shared" si="0"/>
        <v>0</v>
      </c>
      <c r="R7" s="36">
        <f t="shared" si="38"/>
        <v>0</v>
      </c>
      <c r="S7" s="37">
        <f t="shared" si="1"/>
        <v>1</v>
      </c>
      <c r="T7" s="23">
        <f t="shared" si="2"/>
        <v>0</v>
      </c>
      <c r="U7" s="32">
        <f>SMALL($S$3:$S$16,5)</f>
        <v>1</v>
      </c>
      <c r="V7" s="43" t="str">
        <f>IF(H35=0,"",VLOOKUP(5,$F$31:$G$44,2,FALSE))</f>
        <v/>
      </c>
      <c r="W7" s="39" t="str">
        <f t="shared" si="3"/>
        <v/>
      </c>
      <c r="X7" s="40" t="str">
        <f t="shared" si="4"/>
        <v/>
      </c>
      <c r="Y7" s="44" t="str">
        <f t="shared" si="5"/>
        <v/>
      </c>
      <c r="Z7" s="44" t="str">
        <f t="shared" si="6"/>
        <v/>
      </c>
      <c r="AA7" s="44" t="str">
        <f t="shared" si="7"/>
        <v/>
      </c>
      <c r="AB7" s="45" t="str">
        <f t="shared" si="8"/>
        <v/>
      </c>
      <c r="AC7" s="29">
        <f t="shared" si="9"/>
        <v>0</v>
      </c>
      <c r="AD7" s="4">
        <f t="shared" si="10"/>
        <v>0</v>
      </c>
      <c r="AE7" s="4">
        <f t="shared" si="11"/>
        <v>0</v>
      </c>
      <c r="AF7" s="4">
        <f t="shared" si="12"/>
        <v>0</v>
      </c>
      <c r="AG7" s="4">
        <f t="shared" si="13"/>
        <v>0</v>
      </c>
      <c r="AH7" s="4">
        <f t="shared" si="14"/>
        <v>0</v>
      </c>
      <c r="AI7" s="4">
        <f t="shared" si="15"/>
        <v>0</v>
      </c>
      <c r="AJ7" s="4">
        <f t="shared" si="16"/>
        <v>0</v>
      </c>
      <c r="AK7" s="4">
        <f t="shared" si="17"/>
        <v>0</v>
      </c>
      <c r="AL7" s="4">
        <f t="shared" si="18"/>
        <v>0</v>
      </c>
      <c r="AM7" s="4">
        <f t="shared" si="19"/>
        <v>0</v>
      </c>
      <c r="AN7" s="4">
        <f t="shared" si="20"/>
        <v>0</v>
      </c>
      <c r="AO7" s="4">
        <f t="shared" si="21"/>
        <v>0</v>
      </c>
      <c r="AP7" s="4">
        <f t="shared" si="22"/>
        <v>0</v>
      </c>
      <c r="AQ7" s="4"/>
      <c r="AR7" s="4">
        <f t="shared" si="23"/>
        <v>0</v>
      </c>
      <c r="AS7" s="4">
        <f t="shared" si="24"/>
        <v>0</v>
      </c>
      <c r="AT7" s="4">
        <f t="shared" si="25"/>
        <v>0</v>
      </c>
      <c r="AU7" s="4">
        <f t="shared" si="26"/>
        <v>0</v>
      </c>
      <c r="AV7" s="4">
        <f t="shared" si="27"/>
        <v>0</v>
      </c>
      <c r="AW7" s="4">
        <f t="shared" si="28"/>
        <v>0</v>
      </c>
      <c r="AX7" s="4">
        <f t="shared" si="29"/>
        <v>0</v>
      </c>
      <c r="AY7" s="4">
        <f t="shared" si="30"/>
        <v>0</v>
      </c>
      <c r="AZ7" s="4">
        <f t="shared" si="31"/>
        <v>0</v>
      </c>
      <c r="BA7" s="4">
        <f t="shared" si="32"/>
        <v>0</v>
      </c>
      <c r="BB7" s="4">
        <f t="shared" si="33"/>
        <v>0</v>
      </c>
      <c r="BC7" s="4">
        <f t="shared" si="34"/>
        <v>0</v>
      </c>
      <c r="BD7" s="4">
        <f t="shared" si="35"/>
        <v>0</v>
      </c>
      <c r="BE7" s="4">
        <f t="shared" si="36"/>
        <v>0</v>
      </c>
      <c r="BF7" s="14"/>
      <c r="BG7" s="14"/>
    </row>
    <row r="8" spans="1:59" ht="24.95" customHeight="1" x14ac:dyDescent="0.2">
      <c r="A8" s="30">
        <v>6</v>
      </c>
      <c r="B8" s="31"/>
      <c r="C8" s="32" t="str">
        <f t="shared" si="37"/>
        <v/>
      </c>
      <c r="D8" s="39" t="str">
        <f t="shared" si="39"/>
        <v/>
      </c>
      <c r="E8" s="39" t="str">
        <f t="shared" si="40"/>
        <v/>
      </c>
      <c r="F8" s="39" t="str">
        <f t="shared" si="41"/>
        <v/>
      </c>
      <c r="G8" s="39" t="str">
        <f t="shared" ref="G8:G16" si="42">IF(INDEX($A$1:$P$16,COLUMN(),ROW())="","",IF(INDEX($A$1:$P$16,COLUMN(),ROW())=1,0,IF(INDEX($A$1:$P$16,COLUMN(),ROW())=0,1,IF(INDEX($A$1:$P$16,COLUMN(),ROW())="+","-",IF(INDEX($A$1:$P$16,COLUMN(),ROW())="-","+","½")))))</f>
        <v/>
      </c>
      <c r="H8" s="33"/>
      <c r="I8" s="34"/>
      <c r="J8" s="34"/>
      <c r="K8" s="34"/>
      <c r="L8" s="34"/>
      <c r="M8" s="34"/>
      <c r="N8" s="34"/>
      <c r="O8" s="34"/>
      <c r="P8" s="34"/>
      <c r="Q8" s="32">
        <f t="shared" si="0"/>
        <v>0</v>
      </c>
      <c r="R8" s="36">
        <f t="shared" si="38"/>
        <v>0</v>
      </c>
      <c r="S8" s="37">
        <f t="shared" si="1"/>
        <v>1</v>
      </c>
      <c r="T8" s="23">
        <f t="shared" si="2"/>
        <v>0</v>
      </c>
      <c r="U8" s="32">
        <f>SMALL($S$3:$S$16,6)</f>
        <v>1</v>
      </c>
      <c r="V8" s="43" t="str">
        <f>IF(H36=0,"",VLOOKUP(6,$F$31:$G$44,2,FALSE))</f>
        <v/>
      </c>
      <c r="W8" s="39" t="str">
        <f t="shared" si="3"/>
        <v/>
      </c>
      <c r="X8" s="40" t="str">
        <f t="shared" si="4"/>
        <v/>
      </c>
      <c r="Y8" s="44" t="str">
        <f t="shared" si="5"/>
        <v/>
      </c>
      <c r="Z8" s="44" t="str">
        <f t="shared" si="6"/>
        <v/>
      </c>
      <c r="AA8" s="44" t="str">
        <f t="shared" si="7"/>
        <v/>
      </c>
      <c r="AB8" s="45" t="str">
        <f t="shared" si="8"/>
        <v/>
      </c>
      <c r="AC8" s="29">
        <f t="shared" si="9"/>
        <v>0</v>
      </c>
      <c r="AD8" s="4">
        <f t="shared" si="10"/>
        <v>0</v>
      </c>
      <c r="AE8" s="4">
        <f t="shared" si="11"/>
        <v>0</v>
      </c>
      <c r="AF8" s="4">
        <f t="shared" si="12"/>
        <v>0</v>
      </c>
      <c r="AG8" s="4">
        <f t="shared" si="13"/>
        <v>0</v>
      </c>
      <c r="AH8" s="4">
        <f t="shared" si="14"/>
        <v>0</v>
      </c>
      <c r="AI8" s="4">
        <f t="shared" si="15"/>
        <v>0</v>
      </c>
      <c r="AJ8" s="4">
        <f t="shared" si="16"/>
        <v>0</v>
      </c>
      <c r="AK8" s="4">
        <f t="shared" si="17"/>
        <v>0</v>
      </c>
      <c r="AL8" s="4">
        <f t="shared" si="18"/>
        <v>0</v>
      </c>
      <c r="AM8" s="4">
        <f t="shared" si="19"/>
        <v>0</v>
      </c>
      <c r="AN8" s="4">
        <f t="shared" si="20"/>
        <v>0</v>
      </c>
      <c r="AO8" s="4">
        <f t="shared" si="21"/>
        <v>0</v>
      </c>
      <c r="AP8" s="4">
        <f t="shared" si="22"/>
        <v>0</v>
      </c>
      <c r="AQ8" s="4"/>
      <c r="AR8" s="4">
        <f t="shared" si="23"/>
        <v>0</v>
      </c>
      <c r="AS8" s="4">
        <f t="shared" si="24"/>
        <v>0</v>
      </c>
      <c r="AT8" s="4">
        <f t="shared" si="25"/>
        <v>0</v>
      </c>
      <c r="AU8" s="4">
        <f t="shared" si="26"/>
        <v>0</v>
      </c>
      <c r="AV8" s="4">
        <f t="shared" si="27"/>
        <v>0</v>
      </c>
      <c r="AW8" s="4">
        <f t="shared" si="28"/>
        <v>0</v>
      </c>
      <c r="AX8" s="4">
        <f t="shared" si="29"/>
        <v>0</v>
      </c>
      <c r="AY8" s="4">
        <f t="shared" si="30"/>
        <v>0</v>
      </c>
      <c r="AZ8" s="4">
        <f t="shared" si="31"/>
        <v>0</v>
      </c>
      <c r="BA8" s="4">
        <f t="shared" si="32"/>
        <v>0</v>
      </c>
      <c r="BB8" s="4">
        <f t="shared" si="33"/>
        <v>0</v>
      </c>
      <c r="BC8" s="4">
        <f t="shared" si="34"/>
        <v>0</v>
      </c>
      <c r="BD8" s="4">
        <f t="shared" si="35"/>
        <v>0</v>
      </c>
      <c r="BE8" s="4">
        <f t="shared" si="36"/>
        <v>0</v>
      </c>
      <c r="BF8" s="14"/>
      <c r="BG8" s="14"/>
    </row>
    <row r="9" spans="1:59" ht="24.95" customHeight="1" x14ac:dyDescent="0.2">
      <c r="A9" s="30">
        <v>7</v>
      </c>
      <c r="B9" s="31"/>
      <c r="C9" s="32" t="str">
        <f t="shared" si="37"/>
        <v/>
      </c>
      <c r="D9" s="39" t="str">
        <f t="shared" si="39"/>
        <v/>
      </c>
      <c r="E9" s="39" t="str">
        <f t="shared" si="40"/>
        <v/>
      </c>
      <c r="F9" s="39" t="str">
        <f t="shared" si="41"/>
        <v/>
      </c>
      <c r="G9" s="39" t="str">
        <f t="shared" si="42"/>
        <v/>
      </c>
      <c r="H9" s="39" t="str">
        <f t="shared" ref="H9:H16" si="43">IF(INDEX($A$1:$P$16,COLUMN(),ROW())="","",IF(INDEX($A$1:$P$16,COLUMN(),ROW())=1,0,IF(INDEX($A$1:$P$16,COLUMN(),ROW())=0,1,IF(INDEX($A$1:$P$16,COLUMN(),ROW())="+","-",IF(INDEX($A$1:$P$16,COLUMN(),ROW())="-","+","½")))))</f>
        <v/>
      </c>
      <c r="I9" s="33"/>
      <c r="J9" s="34"/>
      <c r="K9" s="34"/>
      <c r="L9" s="34"/>
      <c r="M9" s="34"/>
      <c r="N9" s="34"/>
      <c r="O9" s="34"/>
      <c r="P9" s="34"/>
      <c r="Q9" s="32">
        <f t="shared" si="0"/>
        <v>0</v>
      </c>
      <c r="R9" s="36">
        <f t="shared" si="38"/>
        <v>0</v>
      </c>
      <c r="S9" s="37">
        <f t="shared" si="1"/>
        <v>1</v>
      </c>
      <c r="T9" s="23">
        <f t="shared" si="2"/>
        <v>0</v>
      </c>
      <c r="U9" s="32">
        <f>SMALL($S$3:$S$16,7)</f>
        <v>1</v>
      </c>
      <c r="V9" s="43" t="str">
        <f>IF(H37=0,"",VLOOKUP(7,$F$31:$G$44,2,FALSE))</f>
        <v/>
      </c>
      <c r="W9" s="39" t="str">
        <f t="shared" si="3"/>
        <v/>
      </c>
      <c r="X9" s="40" t="str">
        <f t="shared" si="4"/>
        <v/>
      </c>
      <c r="Y9" s="44" t="str">
        <f t="shared" si="5"/>
        <v/>
      </c>
      <c r="Z9" s="44" t="str">
        <f t="shared" si="6"/>
        <v/>
      </c>
      <c r="AA9" s="44" t="str">
        <f t="shared" si="7"/>
        <v/>
      </c>
      <c r="AB9" s="45" t="str">
        <f t="shared" si="8"/>
        <v/>
      </c>
      <c r="AC9" s="29">
        <f t="shared" si="9"/>
        <v>0</v>
      </c>
      <c r="AD9" s="4">
        <f t="shared" si="10"/>
        <v>0</v>
      </c>
      <c r="AE9" s="4">
        <f t="shared" si="11"/>
        <v>0</v>
      </c>
      <c r="AF9" s="4">
        <f t="shared" si="12"/>
        <v>0</v>
      </c>
      <c r="AG9" s="4">
        <f t="shared" si="13"/>
        <v>0</v>
      </c>
      <c r="AH9" s="4">
        <f t="shared" si="14"/>
        <v>0</v>
      </c>
      <c r="AI9" s="4">
        <f t="shared" si="15"/>
        <v>0</v>
      </c>
      <c r="AJ9" s="4">
        <f t="shared" si="16"/>
        <v>0</v>
      </c>
      <c r="AK9" s="4">
        <f t="shared" si="17"/>
        <v>0</v>
      </c>
      <c r="AL9" s="4">
        <f t="shared" si="18"/>
        <v>0</v>
      </c>
      <c r="AM9" s="4">
        <f t="shared" si="19"/>
        <v>0</v>
      </c>
      <c r="AN9" s="4">
        <f t="shared" si="20"/>
        <v>0</v>
      </c>
      <c r="AO9" s="4">
        <f t="shared" si="21"/>
        <v>0</v>
      </c>
      <c r="AP9" s="4">
        <f t="shared" si="22"/>
        <v>0</v>
      </c>
      <c r="AQ9" s="4"/>
      <c r="AR9" s="4">
        <f t="shared" si="23"/>
        <v>0</v>
      </c>
      <c r="AS9" s="4">
        <f t="shared" si="24"/>
        <v>0</v>
      </c>
      <c r="AT9" s="4">
        <f t="shared" si="25"/>
        <v>0</v>
      </c>
      <c r="AU9" s="4">
        <f t="shared" si="26"/>
        <v>0</v>
      </c>
      <c r="AV9" s="4">
        <f t="shared" si="27"/>
        <v>0</v>
      </c>
      <c r="AW9" s="4">
        <f t="shared" si="28"/>
        <v>0</v>
      </c>
      <c r="AX9" s="4">
        <f t="shared" si="29"/>
        <v>0</v>
      </c>
      <c r="AY9" s="4">
        <f t="shared" si="30"/>
        <v>0</v>
      </c>
      <c r="AZ9" s="4">
        <f t="shared" si="31"/>
        <v>0</v>
      </c>
      <c r="BA9" s="4">
        <f t="shared" si="32"/>
        <v>0</v>
      </c>
      <c r="BB9" s="4">
        <f t="shared" si="33"/>
        <v>0</v>
      </c>
      <c r="BC9" s="4">
        <f t="shared" si="34"/>
        <v>0</v>
      </c>
      <c r="BD9" s="4">
        <f t="shared" si="35"/>
        <v>0</v>
      </c>
      <c r="BE9" s="4">
        <f t="shared" si="36"/>
        <v>0</v>
      </c>
      <c r="BF9" s="14"/>
      <c r="BG9" s="14"/>
    </row>
    <row r="10" spans="1:59" ht="24.95" customHeight="1" x14ac:dyDescent="0.2">
      <c r="A10" s="30">
        <v>8</v>
      </c>
      <c r="B10" s="31"/>
      <c r="C10" s="32" t="str">
        <f t="shared" si="37"/>
        <v/>
      </c>
      <c r="D10" s="39" t="str">
        <f t="shared" si="39"/>
        <v/>
      </c>
      <c r="E10" s="39" t="str">
        <f t="shared" si="40"/>
        <v/>
      </c>
      <c r="F10" s="39" t="str">
        <f t="shared" si="41"/>
        <v/>
      </c>
      <c r="G10" s="39" t="str">
        <f t="shared" si="42"/>
        <v/>
      </c>
      <c r="H10" s="39" t="str">
        <f t="shared" si="43"/>
        <v/>
      </c>
      <c r="I10" s="39" t="str">
        <f t="shared" ref="I10:I16" si="44">IF(INDEX($A$1:$P$16,COLUMN(),ROW())="","",IF(INDEX($A$1:$P$16,COLUMN(),ROW())=1,0,IF(INDEX($A$1:$P$16,COLUMN(),ROW())=0,1,IF(INDEX($A$1:$P$16,COLUMN(),ROW())="+","-",IF(INDEX($A$1:$P$16,COLUMN(),ROW())="-","+","½")))))</f>
        <v/>
      </c>
      <c r="J10" s="33"/>
      <c r="K10" s="34"/>
      <c r="L10" s="34"/>
      <c r="M10" s="34"/>
      <c r="N10" s="34"/>
      <c r="O10" s="34"/>
      <c r="P10" s="34"/>
      <c r="Q10" s="32">
        <f t="shared" si="0"/>
        <v>0</v>
      </c>
      <c r="R10" s="36">
        <f t="shared" si="38"/>
        <v>0</v>
      </c>
      <c r="S10" s="37">
        <f t="shared" si="1"/>
        <v>1</v>
      </c>
      <c r="T10" s="23">
        <f t="shared" si="2"/>
        <v>0</v>
      </c>
      <c r="U10" s="32">
        <f>SMALL($S$3:$S$16,8)</f>
        <v>1</v>
      </c>
      <c r="V10" s="43" t="str">
        <f>IF(H38=0,"",VLOOKUP(8,$F$31:$G$44,2,FALSE))</f>
        <v/>
      </c>
      <c r="W10" s="39" t="str">
        <f t="shared" si="3"/>
        <v/>
      </c>
      <c r="X10" s="40" t="str">
        <f t="shared" si="4"/>
        <v/>
      </c>
      <c r="Y10" s="44" t="str">
        <f t="shared" si="5"/>
        <v/>
      </c>
      <c r="Z10" s="44" t="str">
        <f t="shared" si="6"/>
        <v/>
      </c>
      <c r="AA10" s="44" t="str">
        <f t="shared" si="7"/>
        <v/>
      </c>
      <c r="AB10" s="45" t="str">
        <f t="shared" si="8"/>
        <v/>
      </c>
      <c r="AC10" s="29">
        <f t="shared" si="9"/>
        <v>0</v>
      </c>
      <c r="AD10" s="4">
        <f t="shared" si="10"/>
        <v>0</v>
      </c>
      <c r="AE10" s="4">
        <f t="shared" si="11"/>
        <v>0</v>
      </c>
      <c r="AF10" s="4">
        <f t="shared" si="12"/>
        <v>0</v>
      </c>
      <c r="AG10" s="4">
        <f t="shared" si="13"/>
        <v>0</v>
      </c>
      <c r="AH10" s="4">
        <f t="shared" si="14"/>
        <v>0</v>
      </c>
      <c r="AI10" s="4">
        <f t="shared" si="15"/>
        <v>0</v>
      </c>
      <c r="AJ10" s="4">
        <f t="shared" si="16"/>
        <v>0</v>
      </c>
      <c r="AK10" s="4">
        <f t="shared" si="17"/>
        <v>0</v>
      </c>
      <c r="AL10" s="4">
        <f t="shared" si="18"/>
        <v>0</v>
      </c>
      <c r="AM10" s="4">
        <f t="shared" si="19"/>
        <v>0</v>
      </c>
      <c r="AN10" s="4">
        <f t="shared" si="20"/>
        <v>0</v>
      </c>
      <c r="AO10" s="4">
        <f t="shared" si="21"/>
        <v>0</v>
      </c>
      <c r="AP10" s="4">
        <f t="shared" si="22"/>
        <v>0</v>
      </c>
      <c r="AQ10" s="4"/>
      <c r="AR10" s="4">
        <f t="shared" si="23"/>
        <v>0</v>
      </c>
      <c r="AS10" s="4">
        <f t="shared" si="24"/>
        <v>0</v>
      </c>
      <c r="AT10" s="4">
        <f t="shared" si="25"/>
        <v>0</v>
      </c>
      <c r="AU10" s="4">
        <f t="shared" si="26"/>
        <v>0</v>
      </c>
      <c r="AV10" s="4">
        <f t="shared" si="27"/>
        <v>0</v>
      </c>
      <c r="AW10" s="4">
        <f t="shared" si="28"/>
        <v>0</v>
      </c>
      <c r="AX10" s="4">
        <f t="shared" si="29"/>
        <v>0</v>
      </c>
      <c r="AY10" s="4">
        <f t="shared" si="30"/>
        <v>0</v>
      </c>
      <c r="AZ10" s="4">
        <f t="shared" si="31"/>
        <v>0</v>
      </c>
      <c r="BA10" s="4">
        <f t="shared" si="32"/>
        <v>0</v>
      </c>
      <c r="BB10" s="4">
        <f t="shared" si="33"/>
        <v>0</v>
      </c>
      <c r="BC10" s="4">
        <f t="shared" si="34"/>
        <v>0</v>
      </c>
      <c r="BD10" s="4">
        <f t="shared" si="35"/>
        <v>0</v>
      </c>
      <c r="BE10" s="4">
        <f t="shared" si="36"/>
        <v>0</v>
      </c>
      <c r="BF10" s="14"/>
      <c r="BG10" s="14"/>
    </row>
    <row r="11" spans="1:59" ht="24.95" customHeight="1" x14ac:dyDescent="0.2">
      <c r="A11" s="30">
        <v>9</v>
      </c>
      <c r="B11" s="31"/>
      <c r="C11" s="32" t="str">
        <f t="shared" si="37"/>
        <v/>
      </c>
      <c r="D11" s="39" t="str">
        <f t="shared" si="39"/>
        <v/>
      </c>
      <c r="E11" s="39" t="str">
        <f t="shared" si="40"/>
        <v/>
      </c>
      <c r="F11" s="39" t="str">
        <f t="shared" si="41"/>
        <v/>
      </c>
      <c r="G11" s="39" t="str">
        <f t="shared" si="42"/>
        <v/>
      </c>
      <c r="H11" s="39" t="str">
        <f t="shared" si="43"/>
        <v/>
      </c>
      <c r="I11" s="39" t="str">
        <f t="shared" si="44"/>
        <v/>
      </c>
      <c r="J11" s="39" t="str">
        <f t="shared" ref="J11:J16" si="45">IF(INDEX($A$1:$P$16,COLUMN(),ROW())="","",IF(INDEX($A$1:$P$16,COLUMN(),ROW())=1,0,IF(INDEX($A$1:$P$16,COLUMN(),ROW())=0,1,IF(INDEX($A$1:$P$16,COLUMN(),ROW())="+","-",IF(INDEX($A$1:$P$16,COLUMN(),ROW())="-","+","½")))))</f>
        <v/>
      </c>
      <c r="K11" s="33"/>
      <c r="L11" s="34"/>
      <c r="M11" s="34"/>
      <c r="N11" s="34"/>
      <c r="O11" s="34"/>
      <c r="P11" s="34"/>
      <c r="Q11" s="32">
        <f t="shared" si="0"/>
        <v>0</v>
      </c>
      <c r="R11" s="36">
        <f t="shared" si="38"/>
        <v>0</v>
      </c>
      <c r="S11" s="37">
        <f t="shared" si="1"/>
        <v>1</v>
      </c>
      <c r="T11" s="23">
        <f t="shared" si="2"/>
        <v>0</v>
      </c>
      <c r="U11" s="32">
        <f>SMALL($S$3:$S$16,9)</f>
        <v>1</v>
      </c>
      <c r="V11" s="43" t="str">
        <f>IF(H39=0,"",VLOOKUP(9,$F$31:$G$44,2,FALSE))</f>
        <v/>
      </c>
      <c r="W11" s="39" t="str">
        <f t="shared" si="3"/>
        <v/>
      </c>
      <c r="X11" s="40" t="str">
        <f t="shared" si="4"/>
        <v/>
      </c>
      <c r="Y11" s="44" t="str">
        <f t="shared" si="5"/>
        <v/>
      </c>
      <c r="Z11" s="44" t="str">
        <f t="shared" si="6"/>
        <v/>
      </c>
      <c r="AA11" s="44" t="str">
        <f t="shared" si="7"/>
        <v/>
      </c>
      <c r="AB11" s="45" t="str">
        <f t="shared" si="8"/>
        <v/>
      </c>
      <c r="AC11" s="29">
        <f t="shared" si="9"/>
        <v>0</v>
      </c>
      <c r="AD11" s="4">
        <f t="shared" si="10"/>
        <v>0</v>
      </c>
      <c r="AE11" s="4">
        <f t="shared" si="11"/>
        <v>0</v>
      </c>
      <c r="AF11" s="4">
        <f t="shared" si="12"/>
        <v>0</v>
      </c>
      <c r="AG11" s="4">
        <f t="shared" si="13"/>
        <v>0</v>
      </c>
      <c r="AH11" s="4">
        <f t="shared" si="14"/>
        <v>0</v>
      </c>
      <c r="AI11" s="4">
        <f t="shared" si="15"/>
        <v>0</v>
      </c>
      <c r="AJ11" s="4">
        <f t="shared" si="16"/>
        <v>0</v>
      </c>
      <c r="AK11" s="4">
        <f t="shared" si="17"/>
        <v>0</v>
      </c>
      <c r="AL11" s="4">
        <f t="shared" si="18"/>
        <v>0</v>
      </c>
      <c r="AM11" s="4">
        <f t="shared" si="19"/>
        <v>0</v>
      </c>
      <c r="AN11" s="4">
        <f t="shared" si="20"/>
        <v>0</v>
      </c>
      <c r="AO11" s="4">
        <f t="shared" si="21"/>
        <v>0</v>
      </c>
      <c r="AP11" s="4">
        <f t="shared" si="22"/>
        <v>0</v>
      </c>
      <c r="AQ11" s="4"/>
      <c r="AR11" s="4">
        <f t="shared" si="23"/>
        <v>0</v>
      </c>
      <c r="AS11" s="4">
        <f t="shared" si="24"/>
        <v>0</v>
      </c>
      <c r="AT11" s="4">
        <f t="shared" si="25"/>
        <v>0</v>
      </c>
      <c r="AU11" s="4">
        <f t="shared" si="26"/>
        <v>0</v>
      </c>
      <c r="AV11" s="4">
        <f t="shared" si="27"/>
        <v>0</v>
      </c>
      <c r="AW11" s="4">
        <f t="shared" si="28"/>
        <v>0</v>
      </c>
      <c r="AX11" s="4">
        <f t="shared" si="29"/>
        <v>0</v>
      </c>
      <c r="AY11" s="4">
        <f t="shared" si="30"/>
        <v>0</v>
      </c>
      <c r="AZ11" s="4">
        <f t="shared" si="31"/>
        <v>0</v>
      </c>
      <c r="BA11" s="4">
        <f t="shared" si="32"/>
        <v>0</v>
      </c>
      <c r="BB11" s="4">
        <f t="shared" si="33"/>
        <v>0</v>
      </c>
      <c r="BC11" s="4">
        <f t="shared" si="34"/>
        <v>0</v>
      </c>
      <c r="BD11" s="4">
        <f t="shared" si="35"/>
        <v>0</v>
      </c>
      <c r="BE11" s="4">
        <f t="shared" si="36"/>
        <v>0</v>
      </c>
      <c r="BF11" s="14"/>
      <c r="BG11" s="14"/>
    </row>
    <row r="12" spans="1:59" ht="24.95" customHeight="1" x14ac:dyDescent="0.2">
      <c r="A12" s="30">
        <v>10</v>
      </c>
      <c r="B12" s="31"/>
      <c r="C12" s="32" t="str">
        <f t="shared" si="37"/>
        <v/>
      </c>
      <c r="D12" s="39" t="str">
        <f t="shared" si="39"/>
        <v/>
      </c>
      <c r="E12" s="39" t="str">
        <f t="shared" si="40"/>
        <v/>
      </c>
      <c r="F12" s="39" t="str">
        <f t="shared" si="41"/>
        <v/>
      </c>
      <c r="G12" s="39" t="str">
        <f t="shared" si="42"/>
        <v/>
      </c>
      <c r="H12" s="39" t="str">
        <f t="shared" si="43"/>
        <v/>
      </c>
      <c r="I12" s="39" t="str">
        <f t="shared" si="44"/>
        <v/>
      </c>
      <c r="J12" s="39" t="str">
        <f t="shared" si="45"/>
        <v/>
      </c>
      <c r="K12" s="39" t="str">
        <f>IF(INDEX($A$1:$P$16,COLUMN(),ROW())="","",IF(INDEX($A$1:$P$16,COLUMN(),ROW())=1,0,IF(INDEX($A$1:$P$16,COLUMN(),ROW())=0,1,IF(INDEX($A$1:$P$16,COLUMN(),ROW())="+","-",IF(INDEX($A$1:$P$16,COLUMN(),ROW())="-","+","½")))))</f>
        <v/>
      </c>
      <c r="L12" s="33"/>
      <c r="M12" s="34"/>
      <c r="N12" s="34"/>
      <c r="O12" s="34"/>
      <c r="P12" s="34"/>
      <c r="Q12" s="32">
        <f t="shared" si="0"/>
        <v>0</v>
      </c>
      <c r="R12" s="36">
        <f t="shared" si="38"/>
        <v>0</v>
      </c>
      <c r="S12" s="37">
        <f t="shared" si="1"/>
        <v>1</v>
      </c>
      <c r="T12" s="23">
        <f t="shared" si="2"/>
        <v>0</v>
      </c>
      <c r="U12" s="32">
        <f>SMALL($S$3:$S$16,10)</f>
        <v>1</v>
      </c>
      <c r="V12" s="43" t="str">
        <f>IF(H40=0,"",VLOOKUP(10,$F$31:$G$44,2,FALSE))</f>
        <v/>
      </c>
      <c r="W12" s="39" t="str">
        <f t="shared" si="3"/>
        <v/>
      </c>
      <c r="X12" s="40" t="str">
        <f t="shared" si="4"/>
        <v/>
      </c>
      <c r="Y12" s="44" t="str">
        <f t="shared" si="5"/>
        <v/>
      </c>
      <c r="Z12" s="44" t="str">
        <f t="shared" si="6"/>
        <v/>
      </c>
      <c r="AA12" s="44" t="str">
        <f t="shared" si="7"/>
        <v/>
      </c>
      <c r="AB12" s="45" t="str">
        <f t="shared" si="8"/>
        <v/>
      </c>
      <c r="AC12" s="29">
        <f t="shared" si="9"/>
        <v>0</v>
      </c>
      <c r="AD12" s="4">
        <f t="shared" si="10"/>
        <v>0</v>
      </c>
      <c r="AE12" s="4">
        <f t="shared" si="11"/>
        <v>0</v>
      </c>
      <c r="AF12" s="4">
        <f t="shared" si="12"/>
        <v>0</v>
      </c>
      <c r="AG12" s="4">
        <f t="shared" si="13"/>
        <v>0</v>
      </c>
      <c r="AH12" s="4">
        <f t="shared" si="14"/>
        <v>0</v>
      </c>
      <c r="AI12" s="4">
        <f t="shared" si="15"/>
        <v>0</v>
      </c>
      <c r="AJ12" s="4">
        <f t="shared" si="16"/>
        <v>0</v>
      </c>
      <c r="AK12" s="4">
        <f t="shared" si="17"/>
        <v>0</v>
      </c>
      <c r="AL12" s="4">
        <f t="shared" si="18"/>
        <v>0</v>
      </c>
      <c r="AM12" s="4">
        <f t="shared" si="19"/>
        <v>0</v>
      </c>
      <c r="AN12" s="4">
        <f t="shared" si="20"/>
        <v>0</v>
      </c>
      <c r="AO12" s="4">
        <f t="shared" si="21"/>
        <v>0</v>
      </c>
      <c r="AP12" s="4">
        <f t="shared" si="22"/>
        <v>0</v>
      </c>
      <c r="AQ12" s="4"/>
      <c r="AR12" s="4">
        <f t="shared" si="23"/>
        <v>0</v>
      </c>
      <c r="AS12" s="4">
        <f t="shared" si="24"/>
        <v>0</v>
      </c>
      <c r="AT12" s="4">
        <f t="shared" si="25"/>
        <v>0</v>
      </c>
      <c r="AU12" s="4">
        <f t="shared" si="26"/>
        <v>0</v>
      </c>
      <c r="AV12" s="4">
        <f t="shared" si="27"/>
        <v>0</v>
      </c>
      <c r="AW12" s="4">
        <f t="shared" si="28"/>
        <v>0</v>
      </c>
      <c r="AX12" s="4">
        <f t="shared" si="29"/>
        <v>0</v>
      </c>
      <c r="AY12" s="4">
        <f t="shared" si="30"/>
        <v>0</v>
      </c>
      <c r="AZ12" s="4">
        <f t="shared" si="31"/>
        <v>0</v>
      </c>
      <c r="BA12" s="4">
        <f t="shared" si="32"/>
        <v>0</v>
      </c>
      <c r="BB12" s="4">
        <f t="shared" si="33"/>
        <v>0</v>
      </c>
      <c r="BC12" s="4">
        <f t="shared" si="34"/>
        <v>0</v>
      </c>
      <c r="BD12" s="4">
        <f t="shared" si="35"/>
        <v>0</v>
      </c>
      <c r="BE12" s="4">
        <f t="shared" si="36"/>
        <v>0</v>
      </c>
      <c r="BF12" s="14"/>
      <c r="BG12" s="14"/>
    </row>
    <row r="13" spans="1:59" ht="24.95" customHeight="1" x14ac:dyDescent="0.2">
      <c r="A13" s="30">
        <v>11</v>
      </c>
      <c r="B13" s="31"/>
      <c r="C13" s="32" t="str">
        <f t="shared" si="37"/>
        <v/>
      </c>
      <c r="D13" s="39" t="str">
        <f t="shared" si="39"/>
        <v/>
      </c>
      <c r="E13" s="39" t="str">
        <f t="shared" si="40"/>
        <v/>
      </c>
      <c r="F13" s="39" t="str">
        <f t="shared" si="41"/>
        <v/>
      </c>
      <c r="G13" s="39" t="str">
        <f t="shared" si="42"/>
        <v/>
      </c>
      <c r="H13" s="39" t="str">
        <f t="shared" si="43"/>
        <v/>
      </c>
      <c r="I13" s="39" t="str">
        <f t="shared" si="44"/>
        <v/>
      </c>
      <c r="J13" s="39" t="str">
        <f t="shared" si="45"/>
        <v/>
      </c>
      <c r="K13" s="39" t="str">
        <f>IF(INDEX($A$1:$P$16,COLUMN(),ROW())="","",IF(INDEX($A$1:$P$16,COLUMN(),ROW())=1,0,IF(INDEX($A$1:$P$16,COLUMN(),ROW())=0,1,IF(INDEX($A$1:$P$16,COLUMN(),ROW())="+","-",IF(INDEX($A$1:$P$16,COLUMN(),ROW())="-","+","½")))))</f>
        <v/>
      </c>
      <c r="L13" s="39" t="str">
        <f>IF(INDEX($A$1:$P$16,COLUMN(),ROW())="","",IF(INDEX($A$1:$P$16,COLUMN(),ROW())=1,0,IF(INDEX($A$1:$P$16,COLUMN(),ROW())=0,1,IF(INDEX($A$1:$P$16,COLUMN(),ROW())="+","-",IF(INDEX($A$1:$P$16,COLUMN(),ROW())="-","+","½")))))</f>
        <v/>
      </c>
      <c r="M13" s="33"/>
      <c r="N13" s="34"/>
      <c r="O13" s="34"/>
      <c r="P13" s="34"/>
      <c r="Q13" s="32">
        <f t="shared" si="0"/>
        <v>0</v>
      </c>
      <c r="R13" s="36">
        <f t="shared" si="38"/>
        <v>0</v>
      </c>
      <c r="S13" s="37">
        <f t="shared" si="1"/>
        <v>1</v>
      </c>
      <c r="T13" s="23">
        <f t="shared" si="2"/>
        <v>0</v>
      </c>
      <c r="U13" s="32">
        <f>SMALL($S$3:$S$16,11)</f>
        <v>1</v>
      </c>
      <c r="V13" s="43" t="str">
        <f>IF(H41=0,"",VLOOKUP(11,$F$31:$G$44,2,FALSE))</f>
        <v/>
      </c>
      <c r="W13" s="39" t="str">
        <f t="shared" si="3"/>
        <v/>
      </c>
      <c r="X13" s="40" t="str">
        <f t="shared" si="4"/>
        <v/>
      </c>
      <c r="Y13" s="44" t="str">
        <f t="shared" si="5"/>
        <v/>
      </c>
      <c r="Z13" s="44" t="str">
        <f t="shared" si="6"/>
        <v/>
      </c>
      <c r="AA13" s="44" t="str">
        <f t="shared" si="7"/>
        <v/>
      </c>
      <c r="AB13" s="45" t="str">
        <f t="shared" si="8"/>
        <v/>
      </c>
      <c r="AC13" s="29">
        <f t="shared" si="9"/>
        <v>0</v>
      </c>
      <c r="AD13" s="4">
        <f t="shared" si="10"/>
        <v>0</v>
      </c>
      <c r="AE13" s="4">
        <f t="shared" si="11"/>
        <v>0</v>
      </c>
      <c r="AF13" s="4">
        <f t="shared" si="12"/>
        <v>0</v>
      </c>
      <c r="AG13" s="4">
        <f t="shared" si="13"/>
        <v>0</v>
      </c>
      <c r="AH13" s="4">
        <f t="shared" si="14"/>
        <v>0</v>
      </c>
      <c r="AI13" s="4">
        <f t="shared" si="15"/>
        <v>0</v>
      </c>
      <c r="AJ13" s="4">
        <f t="shared" si="16"/>
        <v>0</v>
      </c>
      <c r="AK13" s="4">
        <f t="shared" si="17"/>
        <v>0</v>
      </c>
      <c r="AL13" s="4">
        <f t="shared" si="18"/>
        <v>0</v>
      </c>
      <c r="AM13" s="4">
        <f t="shared" si="19"/>
        <v>0</v>
      </c>
      <c r="AN13" s="4">
        <f t="shared" si="20"/>
        <v>0</v>
      </c>
      <c r="AO13" s="4">
        <f t="shared" si="21"/>
        <v>0</v>
      </c>
      <c r="AP13" s="4">
        <f t="shared" si="22"/>
        <v>0</v>
      </c>
      <c r="AQ13" s="4"/>
      <c r="AR13" s="4">
        <f t="shared" si="23"/>
        <v>0</v>
      </c>
      <c r="AS13" s="4">
        <f t="shared" si="24"/>
        <v>0</v>
      </c>
      <c r="AT13" s="4">
        <f t="shared" si="25"/>
        <v>0</v>
      </c>
      <c r="AU13" s="4">
        <f t="shared" si="26"/>
        <v>0</v>
      </c>
      <c r="AV13" s="4">
        <f t="shared" si="27"/>
        <v>0</v>
      </c>
      <c r="AW13" s="4">
        <f t="shared" si="28"/>
        <v>0</v>
      </c>
      <c r="AX13" s="4">
        <f t="shared" si="29"/>
        <v>0</v>
      </c>
      <c r="AY13" s="4">
        <f t="shared" si="30"/>
        <v>0</v>
      </c>
      <c r="AZ13" s="4">
        <f t="shared" si="31"/>
        <v>0</v>
      </c>
      <c r="BA13" s="4">
        <f t="shared" si="32"/>
        <v>0</v>
      </c>
      <c r="BB13" s="4">
        <f t="shared" si="33"/>
        <v>0</v>
      </c>
      <c r="BC13" s="4">
        <f t="shared" si="34"/>
        <v>0</v>
      </c>
      <c r="BD13" s="4">
        <f t="shared" si="35"/>
        <v>0</v>
      </c>
      <c r="BE13" s="4">
        <f t="shared" si="36"/>
        <v>0</v>
      </c>
      <c r="BF13" s="14"/>
      <c r="BG13" s="14"/>
    </row>
    <row r="14" spans="1:59" ht="24.95" customHeight="1" x14ac:dyDescent="0.2">
      <c r="A14" s="30">
        <v>12</v>
      </c>
      <c r="B14" s="31"/>
      <c r="C14" s="32" t="str">
        <f t="shared" si="37"/>
        <v/>
      </c>
      <c r="D14" s="39" t="str">
        <f t="shared" si="39"/>
        <v/>
      </c>
      <c r="E14" s="39" t="str">
        <f t="shared" si="40"/>
        <v/>
      </c>
      <c r="F14" s="39" t="str">
        <f t="shared" si="41"/>
        <v/>
      </c>
      <c r="G14" s="39" t="str">
        <f t="shared" si="42"/>
        <v/>
      </c>
      <c r="H14" s="39" t="str">
        <f t="shared" si="43"/>
        <v/>
      </c>
      <c r="I14" s="39" t="str">
        <f t="shared" si="44"/>
        <v/>
      </c>
      <c r="J14" s="39" t="str">
        <f t="shared" si="45"/>
        <v/>
      </c>
      <c r="K14" s="39" t="str">
        <f>IF(INDEX($A$1:$P$16,COLUMN(),ROW())="","",IF(INDEX($A$1:$P$16,COLUMN(),ROW())=1,0,IF(INDEX($A$1:$P$16,COLUMN(),ROW())=0,1,IF(INDEX($A$1:$P$16,COLUMN(),ROW())="+","-",IF(INDEX($A$1:$P$16,COLUMN(),ROW())="-","+","½")))))</f>
        <v/>
      </c>
      <c r="L14" s="39" t="str">
        <f>IF(INDEX($A$1:$P$16,COLUMN(),ROW())="","",IF(INDEX($A$1:$P$16,COLUMN(),ROW())=1,0,IF(INDEX($A$1:$P$16,COLUMN(),ROW())=0,1,IF(INDEX($A$1:$P$16,COLUMN(),ROW())="+","-",IF(INDEX($A$1:$P$16,COLUMN(),ROW())="-","+","½")))))</f>
        <v/>
      </c>
      <c r="M14" s="39" t="str">
        <f>IF(INDEX($A$1:$P$16,COLUMN(),ROW())="","",IF(INDEX($A$1:$P$16,COLUMN(),ROW())=1,0,IF(INDEX($A$1:$P$16,COLUMN(),ROW())=0,1,IF(INDEX($A$1:$P$16,COLUMN(),ROW())="+","-",IF(INDEX($A$1:$P$16,COLUMN(),ROW())="-","+","½")))))</f>
        <v/>
      </c>
      <c r="N14" s="33"/>
      <c r="O14" s="34"/>
      <c r="P14" s="34"/>
      <c r="Q14" s="32">
        <f t="shared" si="0"/>
        <v>0</v>
      </c>
      <c r="R14" s="36">
        <f t="shared" si="38"/>
        <v>0</v>
      </c>
      <c r="S14" s="37">
        <f t="shared" si="1"/>
        <v>1</v>
      </c>
      <c r="T14" s="23">
        <f t="shared" si="2"/>
        <v>0</v>
      </c>
      <c r="U14" s="32">
        <f>SMALL($S$3:$S$16,12)</f>
        <v>1</v>
      </c>
      <c r="V14" s="43" t="str">
        <f>IF(H42=0,"",VLOOKUP(12,$F$31:$G$44,2,FALSE))</f>
        <v/>
      </c>
      <c r="W14" s="39" t="str">
        <f t="shared" si="3"/>
        <v/>
      </c>
      <c r="X14" s="40" t="str">
        <f t="shared" si="4"/>
        <v/>
      </c>
      <c r="Y14" s="44" t="str">
        <f t="shared" si="5"/>
        <v/>
      </c>
      <c r="Z14" s="44" t="str">
        <f t="shared" si="6"/>
        <v/>
      </c>
      <c r="AA14" s="44" t="str">
        <f t="shared" si="7"/>
        <v/>
      </c>
      <c r="AB14" s="45" t="str">
        <f t="shared" si="8"/>
        <v/>
      </c>
      <c r="AC14" s="29">
        <f t="shared" si="9"/>
        <v>0</v>
      </c>
      <c r="AD14" s="4">
        <f t="shared" si="10"/>
        <v>0</v>
      </c>
      <c r="AE14" s="4">
        <f t="shared" si="11"/>
        <v>0</v>
      </c>
      <c r="AF14" s="4">
        <f t="shared" si="12"/>
        <v>0</v>
      </c>
      <c r="AG14" s="4">
        <f t="shared" si="13"/>
        <v>0</v>
      </c>
      <c r="AH14" s="4">
        <f t="shared" si="14"/>
        <v>0</v>
      </c>
      <c r="AI14" s="4">
        <f t="shared" si="15"/>
        <v>0</v>
      </c>
      <c r="AJ14" s="4">
        <f t="shared" si="16"/>
        <v>0</v>
      </c>
      <c r="AK14" s="4">
        <f t="shared" si="17"/>
        <v>0</v>
      </c>
      <c r="AL14" s="4">
        <f t="shared" si="18"/>
        <v>0</v>
      </c>
      <c r="AM14" s="4">
        <f t="shared" si="19"/>
        <v>0</v>
      </c>
      <c r="AN14" s="4">
        <f t="shared" si="20"/>
        <v>0</v>
      </c>
      <c r="AO14" s="4">
        <f t="shared" si="21"/>
        <v>0</v>
      </c>
      <c r="AP14" s="4">
        <f t="shared" si="22"/>
        <v>0</v>
      </c>
      <c r="AQ14" s="4"/>
      <c r="AR14" s="4">
        <f t="shared" si="23"/>
        <v>0</v>
      </c>
      <c r="AS14" s="4">
        <f t="shared" si="24"/>
        <v>0</v>
      </c>
      <c r="AT14" s="4">
        <f t="shared" si="25"/>
        <v>0</v>
      </c>
      <c r="AU14" s="4">
        <f t="shared" si="26"/>
        <v>0</v>
      </c>
      <c r="AV14" s="4">
        <f t="shared" si="27"/>
        <v>0</v>
      </c>
      <c r="AW14" s="4">
        <f t="shared" si="28"/>
        <v>0</v>
      </c>
      <c r="AX14" s="4">
        <f t="shared" si="29"/>
        <v>0</v>
      </c>
      <c r="AY14" s="4">
        <f t="shared" si="30"/>
        <v>0</v>
      </c>
      <c r="AZ14" s="4">
        <f t="shared" si="31"/>
        <v>0</v>
      </c>
      <c r="BA14" s="4">
        <f t="shared" si="32"/>
        <v>0</v>
      </c>
      <c r="BB14" s="4">
        <f t="shared" si="33"/>
        <v>0</v>
      </c>
      <c r="BC14" s="4">
        <f t="shared" si="34"/>
        <v>0</v>
      </c>
      <c r="BD14" s="4">
        <f t="shared" si="35"/>
        <v>0</v>
      </c>
      <c r="BE14" s="4">
        <f t="shared" si="36"/>
        <v>0</v>
      </c>
      <c r="BF14" s="14"/>
      <c r="BG14" s="14"/>
    </row>
    <row r="15" spans="1:59" ht="24.95" customHeight="1" x14ac:dyDescent="0.2">
      <c r="A15" s="30">
        <v>13</v>
      </c>
      <c r="B15" s="31"/>
      <c r="C15" s="32" t="str">
        <f t="shared" si="37"/>
        <v/>
      </c>
      <c r="D15" s="39" t="str">
        <f t="shared" si="39"/>
        <v/>
      </c>
      <c r="E15" s="39" t="str">
        <f t="shared" si="40"/>
        <v/>
      </c>
      <c r="F15" s="39" t="str">
        <f t="shared" si="41"/>
        <v/>
      </c>
      <c r="G15" s="39" t="str">
        <f t="shared" si="42"/>
        <v/>
      </c>
      <c r="H15" s="39" t="str">
        <f t="shared" si="43"/>
        <v/>
      </c>
      <c r="I15" s="39" t="str">
        <f t="shared" si="44"/>
        <v/>
      </c>
      <c r="J15" s="39" t="str">
        <f t="shared" si="45"/>
        <v/>
      </c>
      <c r="K15" s="39" t="str">
        <f>IF(INDEX($A$1:$P$16,COLUMN(),ROW())="","",IF(INDEX($A$1:$P$16,COLUMN(),ROW())=1,0,IF(INDEX($A$1:$P$16,COLUMN(),ROW())=0,1,IF(INDEX($A$1:$P$16,COLUMN(),ROW())="+","-",IF(INDEX($A$1:$P$16,COLUMN(),ROW())="-","+","½")))))</f>
        <v/>
      </c>
      <c r="L15" s="39" t="str">
        <f>IF(INDEX($A$1:$P$16,COLUMN(),ROW())="","",IF(INDEX($A$1:$P$16,COLUMN(),ROW())=1,0,IF(INDEX($A$1:$P$16,COLUMN(),ROW())=0,1,IF(INDEX($A$1:$P$16,COLUMN(),ROW())="+","-",IF(INDEX($A$1:$P$16,COLUMN(),ROW())="-","+","½")))))</f>
        <v/>
      </c>
      <c r="M15" s="39" t="str">
        <f>IF(INDEX($A$1:$P$16,COLUMN(),ROW())="","",IF(INDEX($A$1:$P$16,COLUMN(),ROW())=1,0,IF(INDEX($A$1:$P$16,COLUMN(),ROW())=0,1,IF(INDEX($A$1:$P$16,COLUMN(),ROW())="+","-",IF(INDEX($A$1:$P$16,COLUMN(),ROW())="-","+","½")))))</f>
        <v/>
      </c>
      <c r="N15" s="39" t="str">
        <f>IF(INDEX($A$1:$P$16,COLUMN(),ROW())="","",IF(INDEX($A$1:$P$16,COLUMN(),ROW())=1,0,IF(INDEX($A$1:$P$16,COLUMN(),ROW())=0,1,IF(INDEX($A$1:$P$16,COLUMN(),ROW())="+","-",IF(INDEX($A$1:$P$16,COLUMN(),ROW())="-","+","½")))))</f>
        <v/>
      </c>
      <c r="O15" s="33"/>
      <c r="P15" s="34"/>
      <c r="Q15" s="32">
        <f t="shared" si="0"/>
        <v>0</v>
      </c>
      <c r="R15" s="36">
        <f t="shared" si="38"/>
        <v>0</v>
      </c>
      <c r="S15" s="37">
        <f t="shared" si="1"/>
        <v>1</v>
      </c>
      <c r="T15" s="23">
        <f t="shared" si="2"/>
        <v>0</v>
      </c>
      <c r="U15" s="32">
        <f>SMALL($S$3:$S$16,13)</f>
        <v>1</v>
      </c>
      <c r="V15" s="43" t="str">
        <f>IF(H43=0,"",VLOOKUP(13,$F$31:$G$44,2,FALSE))</f>
        <v/>
      </c>
      <c r="W15" s="39" t="str">
        <f t="shared" si="3"/>
        <v/>
      </c>
      <c r="X15" s="40" t="str">
        <f t="shared" si="4"/>
        <v/>
      </c>
      <c r="Y15" s="44" t="str">
        <f t="shared" si="5"/>
        <v/>
      </c>
      <c r="Z15" s="44" t="str">
        <f t="shared" si="6"/>
        <v/>
      </c>
      <c r="AA15" s="44" t="str">
        <f t="shared" si="7"/>
        <v/>
      </c>
      <c r="AB15" s="45" t="str">
        <f t="shared" si="8"/>
        <v/>
      </c>
      <c r="AC15" s="29">
        <f t="shared" si="9"/>
        <v>0</v>
      </c>
      <c r="AD15" s="4">
        <f t="shared" si="10"/>
        <v>0</v>
      </c>
      <c r="AE15" s="4">
        <f t="shared" si="11"/>
        <v>0</v>
      </c>
      <c r="AF15" s="4">
        <f t="shared" si="12"/>
        <v>0</v>
      </c>
      <c r="AG15" s="4">
        <f t="shared" si="13"/>
        <v>0</v>
      </c>
      <c r="AH15" s="4">
        <f t="shared" si="14"/>
        <v>0</v>
      </c>
      <c r="AI15" s="4">
        <f t="shared" si="15"/>
        <v>0</v>
      </c>
      <c r="AJ15" s="4">
        <f t="shared" si="16"/>
        <v>0</v>
      </c>
      <c r="AK15" s="4">
        <f t="shared" si="17"/>
        <v>0</v>
      </c>
      <c r="AL15" s="4">
        <f t="shared" si="18"/>
        <v>0</v>
      </c>
      <c r="AM15" s="4">
        <f t="shared" si="19"/>
        <v>0</v>
      </c>
      <c r="AN15" s="4">
        <f t="shared" si="20"/>
        <v>0</v>
      </c>
      <c r="AO15" s="4">
        <f t="shared" si="21"/>
        <v>0</v>
      </c>
      <c r="AP15" s="4">
        <f t="shared" si="22"/>
        <v>0</v>
      </c>
      <c r="AQ15" s="4"/>
      <c r="AR15" s="4">
        <f t="shared" si="23"/>
        <v>0</v>
      </c>
      <c r="AS15" s="4">
        <f t="shared" si="24"/>
        <v>0</v>
      </c>
      <c r="AT15" s="4">
        <f t="shared" si="25"/>
        <v>0</v>
      </c>
      <c r="AU15" s="4">
        <f t="shared" si="26"/>
        <v>0</v>
      </c>
      <c r="AV15" s="4">
        <f t="shared" si="27"/>
        <v>0</v>
      </c>
      <c r="AW15" s="4">
        <f t="shared" si="28"/>
        <v>0</v>
      </c>
      <c r="AX15" s="4">
        <f t="shared" si="29"/>
        <v>0</v>
      </c>
      <c r="AY15" s="4">
        <f t="shared" si="30"/>
        <v>0</v>
      </c>
      <c r="AZ15" s="4">
        <f t="shared" si="31"/>
        <v>0</v>
      </c>
      <c r="BA15" s="4">
        <f t="shared" si="32"/>
        <v>0</v>
      </c>
      <c r="BB15" s="4">
        <f t="shared" si="33"/>
        <v>0</v>
      </c>
      <c r="BC15" s="4">
        <f t="shared" si="34"/>
        <v>0</v>
      </c>
      <c r="BD15" s="4">
        <f t="shared" si="35"/>
        <v>0</v>
      </c>
      <c r="BE15" s="4">
        <f t="shared" si="36"/>
        <v>0</v>
      </c>
      <c r="BF15" s="14"/>
      <c r="BG15" s="14"/>
    </row>
    <row r="16" spans="1:59" ht="24.95" customHeight="1" x14ac:dyDescent="0.2">
      <c r="A16" s="50">
        <v>14</v>
      </c>
      <c r="B16" s="51"/>
      <c r="C16" s="52" t="str">
        <f t="shared" si="37"/>
        <v/>
      </c>
      <c r="D16" s="53" t="str">
        <f t="shared" si="39"/>
        <v/>
      </c>
      <c r="E16" s="53" t="str">
        <f t="shared" si="40"/>
        <v/>
      </c>
      <c r="F16" s="53" t="str">
        <f t="shared" si="41"/>
        <v/>
      </c>
      <c r="G16" s="53" t="str">
        <f t="shared" si="42"/>
        <v/>
      </c>
      <c r="H16" s="53" t="str">
        <f t="shared" si="43"/>
        <v/>
      </c>
      <c r="I16" s="53" t="str">
        <f t="shared" si="44"/>
        <v/>
      </c>
      <c r="J16" s="53" t="str">
        <f t="shared" si="45"/>
        <v/>
      </c>
      <c r="K16" s="53" t="str">
        <f>IF(INDEX($A$1:$P$16,COLUMN(),ROW())="","",IF(INDEX($A$1:$P$16,COLUMN(),ROW())=1,0,IF(INDEX($A$1:$P$16,COLUMN(),ROW())=0,1,IF(INDEX($A$1:$P$16,COLUMN(),ROW())="+","-",IF(INDEX($A$1:$P$16,COLUMN(),ROW())="-","+","½")))))</f>
        <v/>
      </c>
      <c r="L16" s="53" t="str">
        <f>IF(INDEX($A$1:$P$16,COLUMN(),ROW())="","",IF(INDEX($A$1:$P$16,COLUMN(),ROW())=1,0,IF(INDEX($A$1:$P$16,COLUMN(),ROW())=0,1,IF(INDEX($A$1:$P$16,COLUMN(),ROW())="+","-",IF(INDEX($A$1:$P$16,COLUMN(),ROW())="-","+","½")))))</f>
        <v/>
      </c>
      <c r="M16" s="53" t="str">
        <f>IF(INDEX($A$1:$P$16,COLUMN(),ROW())="","",IF(INDEX($A$1:$P$16,COLUMN(),ROW())=1,0,IF(INDEX($A$1:$P$16,COLUMN(),ROW())=0,1,IF(INDEX($A$1:$P$16,COLUMN(),ROW())="+","-",IF(INDEX($A$1:$P$16,COLUMN(),ROW())="-","+","½")))))</f>
        <v/>
      </c>
      <c r="N16" s="53" t="str">
        <f>IF(INDEX($A$1:$P$16,COLUMN(),ROW())="","",IF(INDEX($A$1:$P$16,COLUMN(),ROW())=1,0,IF(INDEX($A$1:$P$16,COLUMN(),ROW())=0,1,IF(INDEX($A$1:$P$16,COLUMN(),ROW())="+","-",IF(INDEX($A$1:$P$16,COLUMN(),ROW())="-","+","½")))))</f>
        <v/>
      </c>
      <c r="O16" s="53" t="str">
        <f>IF(INDEX($A$1:$P$16,COLUMN(),ROW())="","",IF(INDEX($A$1:$P$16,COLUMN(),ROW())=1,0,IF(INDEX($A$1:$P$16,COLUMN(),ROW())=0,1,IF(INDEX($A$1:$P$16,COLUMN(),ROW())="+","-",IF(INDEX($A$1:$P$16,COLUMN(),ROW())="-","+","½")))))</f>
        <v/>
      </c>
      <c r="P16" s="81"/>
      <c r="Q16" s="52">
        <f t="shared" si="0"/>
        <v>0</v>
      </c>
      <c r="R16" s="55">
        <f t="shared" si="38"/>
        <v>0</v>
      </c>
      <c r="S16" s="56">
        <f t="shared" si="1"/>
        <v>1</v>
      </c>
      <c r="T16" s="23">
        <f t="shared" si="2"/>
        <v>0</v>
      </c>
      <c r="U16" s="52">
        <f>SMALL($S$3:$S$16,14)</f>
        <v>1</v>
      </c>
      <c r="V16" s="57" t="str">
        <f>IF(H44=0,"",VLOOKUP(14,$F$31:$G$44,2,FALSE))</f>
        <v/>
      </c>
      <c r="W16" s="53" t="str">
        <f t="shared" si="3"/>
        <v/>
      </c>
      <c r="X16" s="58" t="str">
        <f t="shared" si="4"/>
        <v/>
      </c>
      <c r="Y16" s="59" t="str">
        <f t="shared" si="5"/>
        <v/>
      </c>
      <c r="Z16" s="59" t="str">
        <f t="shared" si="6"/>
        <v/>
      </c>
      <c r="AA16" s="59" t="str">
        <f t="shared" si="7"/>
        <v/>
      </c>
      <c r="AB16" s="60" t="str">
        <f t="shared" si="8"/>
        <v/>
      </c>
      <c r="AC16" s="29">
        <f t="shared" si="9"/>
        <v>0</v>
      </c>
      <c r="AD16" s="4">
        <f t="shared" si="10"/>
        <v>0</v>
      </c>
      <c r="AE16" s="4">
        <f t="shared" si="11"/>
        <v>0</v>
      </c>
      <c r="AF16" s="4">
        <f t="shared" si="12"/>
        <v>0</v>
      </c>
      <c r="AG16" s="4">
        <f t="shared" si="13"/>
        <v>0</v>
      </c>
      <c r="AH16" s="4">
        <f t="shared" si="14"/>
        <v>0</v>
      </c>
      <c r="AI16" s="4">
        <f t="shared" si="15"/>
        <v>0</v>
      </c>
      <c r="AJ16" s="4">
        <f t="shared" si="16"/>
        <v>0</v>
      </c>
      <c r="AK16" s="4">
        <f t="shared" si="17"/>
        <v>0</v>
      </c>
      <c r="AL16" s="4">
        <f t="shared" si="18"/>
        <v>0</v>
      </c>
      <c r="AM16" s="4">
        <f t="shared" si="19"/>
        <v>0</v>
      </c>
      <c r="AN16" s="4">
        <f t="shared" si="20"/>
        <v>0</v>
      </c>
      <c r="AO16" s="4">
        <f t="shared" si="21"/>
        <v>0</v>
      </c>
      <c r="AP16" s="4">
        <f t="shared" si="22"/>
        <v>0</v>
      </c>
      <c r="AQ16" s="4"/>
      <c r="AR16" s="4">
        <f t="shared" si="23"/>
        <v>0</v>
      </c>
      <c r="AS16" s="4">
        <f t="shared" si="24"/>
        <v>0</v>
      </c>
      <c r="AT16" s="4">
        <f t="shared" si="25"/>
        <v>0</v>
      </c>
      <c r="AU16" s="4">
        <f t="shared" si="26"/>
        <v>0</v>
      </c>
      <c r="AV16" s="4">
        <f t="shared" si="27"/>
        <v>0</v>
      </c>
      <c r="AW16" s="4">
        <f t="shared" si="28"/>
        <v>0</v>
      </c>
      <c r="AX16" s="4">
        <f t="shared" si="29"/>
        <v>0</v>
      </c>
      <c r="AY16" s="4">
        <f t="shared" si="30"/>
        <v>0</v>
      </c>
      <c r="AZ16" s="4">
        <f t="shared" si="31"/>
        <v>0</v>
      </c>
      <c r="BA16" s="4">
        <f t="shared" si="32"/>
        <v>0</v>
      </c>
      <c r="BB16" s="4">
        <f t="shared" si="33"/>
        <v>0</v>
      </c>
      <c r="BC16" s="4">
        <f t="shared" si="34"/>
        <v>0</v>
      </c>
      <c r="BD16" s="4">
        <f t="shared" si="35"/>
        <v>0</v>
      </c>
      <c r="BE16" s="4">
        <f t="shared" si="36"/>
        <v>0</v>
      </c>
      <c r="BF16" s="14"/>
      <c r="BG16" s="14"/>
    </row>
    <row r="17" spans="1:59" ht="18" x14ac:dyDescent="0.2">
      <c r="A17" s="63"/>
      <c r="B17" s="63">
        <f>SMALL($S$3:$S$16,1)</f>
        <v>1</v>
      </c>
      <c r="C17" s="63">
        <f t="shared" ref="C17:C30" si="46">VLOOKUP(F31,$A$3:$B$16,2,FALSE)</f>
        <v>0</v>
      </c>
      <c r="D17" s="63"/>
      <c r="E17" s="63"/>
      <c r="F17" s="63"/>
      <c r="G17" s="63"/>
      <c r="H17" s="63"/>
      <c r="I17" s="63"/>
      <c r="J17" s="82"/>
      <c r="K17" s="63"/>
      <c r="L17" s="63"/>
      <c r="M17" s="63"/>
      <c r="N17" s="63"/>
      <c r="O17" s="63"/>
      <c r="P17" s="63"/>
      <c r="Q17" s="63"/>
      <c r="R17" s="63"/>
      <c r="S17" s="64">
        <f t="shared" ref="S17:S30" si="47">100000*Q3+R3</f>
        <v>0</v>
      </c>
      <c r="T17" s="65"/>
      <c r="U17" s="64"/>
      <c r="V17" s="64"/>
      <c r="W17" s="64"/>
      <c r="X17" s="64"/>
      <c r="Y17" s="66">
        <f t="shared" ref="Y17:Y30" si="48">B3</f>
        <v>0</v>
      </c>
      <c r="Z17" s="67">
        <f t="shared" ref="Z17:Z30" si="49">COUNTIF(AC3:AQ3,1)</f>
        <v>0</v>
      </c>
      <c r="AA17" s="67">
        <f t="shared" ref="AA17:AA30" si="50">COUNTIF(AC3:AQ3,0.5)</f>
        <v>0</v>
      </c>
      <c r="AB17" s="68">
        <f t="shared" ref="AB17:AB30" si="51">COUNTIF(AC3:AQ3,0)-COUNTBLANK(C3:P3)</f>
        <v>0</v>
      </c>
      <c r="AC17" s="69">
        <f t="shared" ref="AC17:AC30" si="52">SUM(AR3:BE3)</f>
        <v>0</v>
      </c>
      <c r="AD17" s="83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</row>
    <row r="18" spans="1:59" ht="18" x14ac:dyDescent="0.2">
      <c r="A18" s="4"/>
      <c r="B18" s="4">
        <f>SMALL($S$3:$S$16,2)</f>
        <v>1</v>
      </c>
      <c r="C18" s="4">
        <f t="shared" si="46"/>
        <v>0</v>
      </c>
      <c r="D18" s="4">
        <v>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71">
        <f t="shared" si="47"/>
        <v>0</v>
      </c>
      <c r="T18" s="65"/>
      <c r="U18" s="71"/>
      <c r="V18" s="71"/>
      <c r="W18" s="71"/>
      <c r="X18" s="71"/>
      <c r="Y18" s="66">
        <f t="shared" si="48"/>
        <v>0</v>
      </c>
      <c r="Z18" s="69">
        <f t="shared" si="49"/>
        <v>0</v>
      </c>
      <c r="AA18" s="69">
        <f t="shared" si="50"/>
        <v>0</v>
      </c>
      <c r="AB18" s="72">
        <f t="shared" si="51"/>
        <v>0</v>
      </c>
      <c r="AC18" s="69">
        <f t="shared" si="52"/>
        <v>0</v>
      </c>
      <c r="AD18" s="83"/>
      <c r="AE18" s="14"/>
    </row>
    <row r="19" spans="1:59" ht="18" x14ac:dyDescent="0.2">
      <c r="A19" s="4"/>
      <c r="B19" s="4">
        <f>SMALL($S$3:$S$16,3)</f>
        <v>1</v>
      </c>
      <c r="C19" s="4">
        <f t="shared" si="46"/>
        <v>0</v>
      </c>
      <c r="D19" s="4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71">
        <f t="shared" si="47"/>
        <v>0</v>
      </c>
      <c r="T19" s="65"/>
      <c r="U19" s="71"/>
      <c r="V19" s="71"/>
      <c r="W19" s="71"/>
      <c r="X19" s="71"/>
      <c r="Y19" s="66">
        <f t="shared" si="48"/>
        <v>0</v>
      </c>
      <c r="Z19" s="69">
        <f t="shared" si="49"/>
        <v>0</v>
      </c>
      <c r="AA19" s="69">
        <f t="shared" si="50"/>
        <v>0</v>
      </c>
      <c r="AB19" s="72">
        <f t="shared" si="51"/>
        <v>0</v>
      </c>
      <c r="AC19" s="69">
        <f t="shared" si="52"/>
        <v>0</v>
      </c>
      <c r="AD19" s="83"/>
      <c r="AE19" s="14"/>
    </row>
    <row r="20" spans="1:59" ht="18" x14ac:dyDescent="0.2">
      <c r="A20" s="4"/>
      <c r="B20" s="4">
        <f>SMALL($S$3:$S$16,4)</f>
        <v>1</v>
      </c>
      <c r="C20" s="4">
        <f t="shared" si="46"/>
        <v>0</v>
      </c>
      <c r="D20" s="73" t="s">
        <v>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71">
        <f t="shared" si="47"/>
        <v>0</v>
      </c>
      <c r="T20" s="65"/>
      <c r="U20" s="71"/>
      <c r="V20" s="71"/>
      <c r="W20" s="71"/>
      <c r="X20" s="71"/>
      <c r="Y20" s="66">
        <f t="shared" si="48"/>
        <v>0</v>
      </c>
      <c r="Z20" s="69">
        <f t="shared" si="49"/>
        <v>0</v>
      </c>
      <c r="AA20" s="69">
        <f t="shared" si="50"/>
        <v>0</v>
      </c>
      <c r="AB20" s="72">
        <f t="shared" si="51"/>
        <v>0</v>
      </c>
      <c r="AC20" s="69">
        <f t="shared" si="52"/>
        <v>0</v>
      </c>
      <c r="AD20" s="83"/>
      <c r="AE20" s="14"/>
    </row>
    <row r="21" spans="1:59" ht="18" x14ac:dyDescent="0.2">
      <c r="A21" s="4"/>
      <c r="B21" s="4">
        <f>SMALL($S$3:$S$16,5)</f>
        <v>1</v>
      </c>
      <c r="C21" s="4">
        <f t="shared" si="46"/>
        <v>0</v>
      </c>
      <c r="D21" s="4" t="s">
        <v>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71">
        <f t="shared" si="47"/>
        <v>0</v>
      </c>
      <c r="T21" s="65"/>
      <c r="U21" s="71"/>
      <c r="V21" s="71"/>
      <c r="W21" s="71"/>
      <c r="X21" s="71"/>
      <c r="Y21" s="66">
        <f t="shared" si="48"/>
        <v>0</v>
      </c>
      <c r="Z21" s="69">
        <f t="shared" si="49"/>
        <v>0</v>
      </c>
      <c r="AA21" s="69">
        <f t="shared" si="50"/>
        <v>0</v>
      </c>
      <c r="AB21" s="72">
        <f t="shared" si="51"/>
        <v>0</v>
      </c>
      <c r="AC21" s="69">
        <f t="shared" si="52"/>
        <v>0</v>
      </c>
      <c r="AD21" s="83"/>
      <c r="AE21" s="14"/>
    </row>
    <row r="22" spans="1:59" ht="18" x14ac:dyDescent="0.2">
      <c r="A22" s="4"/>
      <c r="B22" s="4">
        <f>SMALL($S$3:$S$16,6)</f>
        <v>1</v>
      </c>
      <c r="C22" s="4">
        <f t="shared" si="46"/>
        <v>0</v>
      </c>
      <c r="D22" s="4" t="s">
        <v>4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71">
        <f t="shared" si="47"/>
        <v>0</v>
      </c>
      <c r="T22" s="65"/>
      <c r="U22" s="71"/>
      <c r="V22" s="71"/>
      <c r="W22" s="71"/>
      <c r="X22" s="71"/>
      <c r="Y22" s="66">
        <f t="shared" si="48"/>
        <v>0</v>
      </c>
      <c r="Z22" s="69">
        <f t="shared" si="49"/>
        <v>0</v>
      </c>
      <c r="AA22" s="69">
        <f t="shared" si="50"/>
        <v>0</v>
      </c>
      <c r="AB22" s="72">
        <f t="shared" si="51"/>
        <v>0</v>
      </c>
      <c r="AC22" s="69">
        <f t="shared" si="52"/>
        <v>0</v>
      </c>
      <c r="AD22" s="83"/>
      <c r="AE22" s="14"/>
    </row>
    <row r="23" spans="1:59" ht="18" x14ac:dyDescent="0.2">
      <c r="A23" s="4"/>
      <c r="B23" s="4">
        <f>SMALL($S$3:$S$16,7)</f>
        <v>1</v>
      </c>
      <c r="C23" s="4">
        <f t="shared" si="46"/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71">
        <f t="shared" si="47"/>
        <v>0</v>
      </c>
      <c r="T23" s="65"/>
      <c r="U23" s="71"/>
      <c r="V23" s="71"/>
      <c r="W23" s="71"/>
      <c r="X23" s="71"/>
      <c r="Y23" s="66">
        <f t="shared" si="48"/>
        <v>0</v>
      </c>
      <c r="Z23" s="69">
        <f t="shared" si="49"/>
        <v>0</v>
      </c>
      <c r="AA23" s="69">
        <f t="shared" si="50"/>
        <v>0</v>
      </c>
      <c r="AB23" s="72">
        <f t="shared" si="51"/>
        <v>0</v>
      </c>
      <c r="AC23" s="69">
        <f t="shared" si="52"/>
        <v>0</v>
      </c>
      <c r="AD23" s="83"/>
      <c r="AE23" s="14"/>
    </row>
    <row r="24" spans="1:59" ht="18" x14ac:dyDescent="0.2">
      <c r="A24" s="4"/>
      <c r="B24" s="4">
        <f>SMALL($S$3:$S$16,8)</f>
        <v>1</v>
      </c>
      <c r="C24" s="4">
        <f t="shared" si="46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71">
        <f t="shared" si="47"/>
        <v>0</v>
      </c>
      <c r="T24" s="65"/>
      <c r="U24" s="71"/>
      <c r="V24" s="71"/>
      <c r="W24" s="71"/>
      <c r="X24" s="71"/>
      <c r="Y24" s="66">
        <f t="shared" si="48"/>
        <v>0</v>
      </c>
      <c r="Z24" s="69">
        <f t="shared" si="49"/>
        <v>0</v>
      </c>
      <c r="AA24" s="69">
        <f t="shared" si="50"/>
        <v>0</v>
      </c>
      <c r="AB24" s="72">
        <f t="shared" si="51"/>
        <v>0</v>
      </c>
      <c r="AC24" s="69">
        <f t="shared" si="52"/>
        <v>0</v>
      </c>
      <c r="AD24" s="83"/>
      <c r="AE24" s="14"/>
    </row>
    <row r="25" spans="1:59" ht="18" x14ac:dyDescent="0.2">
      <c r="A25" s="4"/>
      <c r="B25" s="4">
        <f>SMALL($S$3:$S$16,9)</f>
        <v>1</v>
      </c>
      <c r="C25" s="4">
        <f t="shared" si="46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71">
        <f t="shared" si="47"/>
        <v>0</v>
      </c>
      <c r="T25" s="65"/>
      <c r="U25" s="71"/>
      <c r="V25" s="71"/>
      <c r="W25" s="71"/>
      <c r="X25" s="71"/>
      <c r="Y25" s="66">
        <f t="shared" si="48"/>
        <v>0</v>
      </c>
      <c r="Z25" s="69">
        <f t="shared" si="49"/>
        <v>0</v>
      </c>
      <c r="AA25" s="69">
        <f t="shared" si="50"/>
        <v>0</v>
      </c>
      <c r="AB25" s="72">
        <f t="shared" si="51"/>
        <v>0</v>
      </c>
      <c r="AC25" s="69">
        <f t="shared" si="52"/>
        <v>0</v>
      </c>
      <c r="AD25" s="83"/>
      <c r="AE25" s="14"/>
    </row>
    <row r="26" spans="1:59" ht="18" x14ac:dyDescent="0.2">
      <c r="A26" s="4"/>
      <c r="B26" s="4">
        <f>SMALL($S$3:$S$16,10)</f>
        <v>1</v>
      </c>
      <c r="C26" s="4">
        <f t="shared" si="46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71">
        <f t="shared" si="47"/>
        <v>0</v>
      </c>
      <c r="T26" s="65"/>
      <c r="U26" s="71"/>
      <c r="V26" s="71"/>
      <c r="W26" s="71"/>
      <c r="X26" s="71"/>
      <c r="Y26" s="66">
        <f t="shared" si="48"/>
        <v>0</v>
      </c>
      <c r="Z26" s="69">
        <f t="shared" si="49"/>
        <v>0</v>
      </c>
      <c r="AA26" s="69">
        <f t="shared" si="50"/>
        <v>0</v>
      </c>
      <c r="AB26" s="72">
        <f t="shared" si="51"/>
        <v>0</v>
      </c>
      <c r="AC26" s="69">
        <f t="shared" si="52"/>
        <v>0</v>
      </c>
      <c r="AD26" s="83"/>
      <c r="AE26" s="14"/>
    </row>
    <row r="27" spans="1:59" ht="18" x14ac:dyDescent="0.2">
      <c r="A27" s="4"/>
      <c r="B27" s="4">
        <f>SMALL($S$3:$S$16,11)</f>
        <v>1</v>
      </c>
      <c r="C27" s="4">
        <f t="shared" si="46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71">
        <f t="shared" si="47"/>
        <v>0</v>
      </c>
      <c r="T27" s="65"/>
      <c r="U27" s="71"/>
      <c r="V27" s="71"/>
      <c r="W27" s="71"/>
      <c r="X27" s="71"/>
      <c r="Y27" s="66">
        <f t="shared" si="48"/>
        <v>0</v>
      </c>
      <c r="Z27" s="69">
        <f t="shared" si="49"/>
        <v>0</v>
      </c>
      <c r="AA27" s="69">
        <f t="shared" si="50"/>
        <v>0</v>
      </c>
      <c r="AB27" s="72">
        <f t="shared" si="51"/>
        <v>0</v>
      </c>
      <c r="AC27" s="69">
        <f t="shared" si="52"/>
        <v>0</v>
      </c>
      <c r="AD27" s="83"/>
      <c r="AE27" s="14"/>
    </row>
    <row r="28" spans="1:59" ht="18" x14ac:dyDescent="0.2">
      <c r="A28" s="4"/>
      <c r="B28" s="4">
        <f>SMALL($S$3:$S$16,12)</f>
        <v>1</v>
      </c>
      <c r="C28" s="4">
        <f t="shared" si="46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71">
        <f t="shared" si="47"/>
        <v>0</v>
      </c>
      <c r="T28" s="65"/>
      <c r="U28" s="71"/>
      <c r="V28" s="71"/>
      <c r="W28" s="71"/>
      <c r="X28" s="71"/>
      <c r="Y28" s="66">
        <f t="shared" si="48"/>
        <v>0</v>
      </c>
      <c r="Z28" s="69">
        <f t="shared" si="49"/>
        <v>0</v>
      </c>
      <c r="AA28" s="69">
        <f t="shared" si="50"/>
        <v>0</v>
      </c>
      <c r="AB28" s="72">
        <f t="shared" si="51"/>
        <v>0</v>
      </c>
      <c r="AC28" s="69">
        <f t="shared" si="52"/>
        <v>0</v>
      </c>
      <c r="AD28" s="83"/>
      <c r="AE28" s="14"/>
    </row>
    <row r="29" spans="1:59" ht="18" x14ac:dyDescent="0.2">
      <c r="A29" s="4"/>
      <c r="B29" s="4">
        <f>SMALL($S$3:$S$16,13)</f>
        <v>1</v>
      </c>
      <c r="C29" s="4">
        <f t="shared" si="46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71">
        <f t="shared" si="47"/>
        <v>0</v>
      </c>
      <c r="T29" s="65"/>
      <c r="U29" s="71"/>
      <c r="V29" s="71"/>
      <c r="W29" s="71"/>
      <c r="X29" s="71"/>
      <c r="Y29" s="66">
        <f t="shared" si="48"/>
        <v>0</v>
      </c>
      <c r="Z29" s="69">
        <f t="shared" si="49"/>
        <v>0</v>
      </c>
      <c r="AA29" s="69">
        <f t="shared" si="50"/>
        <v>0</v>
      </c>
      <c r="AB29" s="72">
        <f t="shared" si="51"/>
        <v>0</v>
      </c>
      <c r="AC29" s="69">
        <f t="shared" si="52"/>
        <v>0</v>
      </c>
      <c r="AD29" s="83"/>
      <c r="AE29" s="14"/>
    </row>
    <row r="30" spans="1:59" ht="18" x14ac:dyDescent="0.2">
      <c r="A30" s="4"/>
      <c r="B30" s="4">
        <f>SMALL($S$3:$S$16,14)</f>
        <v>1</v>
      </c>
      <c r="C30" s="4">
        <f t="shared" si="46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71">
        <f t="shared" si="47"/>
        <v>0</v>
      </c>
      <c r="T30" s="65"/>
      <c r="U30" s="71"/>
      <c r="V30" s="71"/>
      <c r="W30" s="71"/>
      <c r="X30" s="71"/>
      <c r="Y30" s="66">
        <f t="shared" si="48"/>
        <v>0</v>
      </c>
      <c r="Z30" s="69">
        <f t="shared" si="49"/>
        <v>0</v>
      </c>
      <c r="AA30" s="69">
        <f t="shared" si="50"/>
        <v>0</v>
      </c>
      <c r="AB30" s="72">
        <f t="shared" si="51"/>
        <v>0</v>
      </c>
      <c r="AC30" s="69">
        <f t="shared" si="52"/>
        <v>0</v>
      </c>
      <c r="AD30" s="83"/>
      <c r="AE30" s="14"/>
    </row>
    <row r="31" spans="1:59" ht="18" x14ac:dyDescent="0.2">
      <c r="A31" s="75">
        <f t="shared" ref="A31:A44" si="53">RANK(S17,$S$17:$S$30,0)</f>
        <v>1</v>
      </c>
      <c r="B31" s="4">
        <f t="shared" ref="B31:B44" si="54">B3</f>
        <v>0</v>
      </c>
      <c r="C31" s="4">
        <f t="shared" ref="C31:C44" si="55">S17-ROW()/1000000000-AC17/1000000</f>
        <v>-3.1E-8</v>
      </c>
      <c r="D31" s="4">
        <f>SMALL($C$31:$C$44,1)</f>
        <v>-4.3999999999999997E-8</v>
      </c>
      <c r="E31" s="4">
        <f t="shared" ref="E31:E44" si="56">VLOOKUP(F31,$A$3:$B$16,2,FALSE)</f>
        <v>0</v>
      </c>
      <c r="F31" s="75">
        <f t="shared" ref="F31:F44" si="57">RANK(C31,$C$31:$C$44,0)</f>
        <v>1</v>
      </c>
      <c r="G31" s="4">
        <f t="shared" ref="G31:G44" si="58">B3</f>
        <v>0</v>
      </c>
      <c r="H31" s="75">
        <f>VLOOKUP(1,$F$31:$G$44,2,FALSE)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71"/>
      <c r="T31" s="65"/>
      <c r="U31" s="71"/>
      <c r="V31" s="71"/>
      <c r="W31" s="71"/>
      <c r="X31" s="71"/>
      <c r="Y31" s="71"/>
      <c r="Z31" s="64"/>
      <c r="AA31" s="64"/>
      <c r="AB31" s="64"/>
      <c r="AC31" s="63"/>
      <c r="AD31" s="14"/>
      <c r="AE31" s="14"/>
    </row>
    <row r="32" spans="1:59" ht="18" x14ac:dyDescent="0.2">
      <c r="A32" s="75">
        <f t="shared" si="53"/>
        <v>1</v>
      </c>
      <c r="B32" s="4">
        <f t="shared" si="54"/>
        <v>0</v>
      </c>
      <c r="C32" s="4">
        <f t="shared" si="55"/>
        <v>-3.2000000000000002E-8</v>
      </c>
      <c r="D32" s="4">
        <f>SMALL($C$31:$C$44,2)</f>
        <v>-4.3000000000000001E-8</v>
      </c>
      <c r="E32" s="4">
        <f t="shared" si="56"/>
        <v>0</v>
      </c>
      <c r="F32" s="75">
        <f t="shared" si="57"/>
        <v>2</v>
      </c>
      <c r="G32" s="4">
        <f t="shared" si="58"/>
        <v>0</v>
      </c>
      <c r="H32" s="75">
        <f>VLOOKUP(2,$F$31:$G$44,2,FALSE)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71"/>
      <c r="T32" s="65"/>
      <c r="U32" s="71"/>
      <c r="V32" s="71"/>
      <c r="W32" s="71"/>
      <c r="X32" s="71"/>
      <c r="Y32" s="71"/>
      <c r="Z32" s="71"/>
      <c r="AA32" s="71"/>
      <c r="AB32" s="71"/>
      <c r="AC32" s="4"/>
      <c r="AD32" s="14"/>
      <c r="AE32" s="14"/>
    </row>
    <row r="33" spans="1:31" ht="18" x14ac:dyDescent="0.2">
      <c r="A33" s="75">
        <f t="shared" si="53"/>
        <v>1</v>
      </c>
      <c r="B33" s="4">
        <f t="shared" si="54"/>
        <v>0</v>
      </c>
      <c r="C33" s="4">
        <f t="shared" si="55"/>
        <v>-3.2999999999999998E-8</v>
      </c>
      <c r="D33" s="4">
        <f>SMALL($C$31:$C$44,3)</f>
        <v>-4.1999999999999999E-8</v>
      </c>
      <c r="E33" s="4">
        <f t="shared" si="56"/>
        <v>0</v>
      </c>
      <c r="F33" s="75">
        <f t="shared" si="57"/>
        <v>3</v>
      </c>
      <c r="G33" s="4">
        <f t="shared" si="58"/>
        <v>0</v>
      </c>
      <c r="H33" s="75">
        <f>VLOOKUP(3,$F$31:$G$44,2,FALSE)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71"/>
      <c r="T33" s="65"/>
      <c r="U33" s="71"/>
      <c r="V33" s="71"/>
      <c r="W33" s="71"/>
      <c r="X33" s="71"/>
      <c r="Y33" s="71"/>
      <c r="Z33" s="71"/>
      <c r="AA33" s="71"/>
      <c r="AB33" s="71"/>
      <c r="AC33" s="4"/>
      <c r="AD33" s="14"/>
      <c r="AE33" s="14"/>
    </row>
    <row r="34" spans="1:31" ht="18" x14ac:dyDescent="0.2">
      <c r="A34" s="75">
        <f t="shared" si="53"/>
        <v>1</v>
      </c>
      <c r="B34" s="4">
        <f t="shared" si="54"/>
        <v>0</v>
      </c>
      <c r="C34" s="4">
        <f t="shared" si="55"/>
        <v>-3.4E-8</v>
      </c>
      <c r="D34" s="4">
        <f>SMALL($C$31:$C$44,4)</f>
        <v>-4.1000000000000003E-8</v>
      </c>
      <c r="E34" s="4">
        <f t="shared" si="56"/>
        <v>0</v>
      </c>
      <c r="F34" s="75">
        <f t="shared" si="57"/>
        <v>4</v>
      </c>
      <c r="G34" s="4">
        <f t="shared" si="58"/>
        <v>0</v>
      </c>
      <c r="H34" s="75">
        <f>VLOOKUP(4,$F$31:$G$44,2,FALSE)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71"/>
      <c r="T34" s="65"/>
      <c r="U34" s="71"/>
      <c r="V34" s="71"/>
      <c r="W34" s="71"/>
      <c r="X34" s="71"/>
      <c r="Y34" s="71"/>
      <c r="Z34" s="71"/>
      <c r="AA34" s="71"/>
      <c r="AB34" s="71"/>
      <c r="AC34" s="4"/>
      <c r="AD34" s="14"/>
      <c r="AE34" s="14"/>
    </row>
    <row r="35" spans="1:31" ht="18" x14ac:dyDescent="0.2">
      <c r="A35" s="75">
        <f t="shared" si="53"/>
        <v>1</v>
      </c>
      <c r="B35" s="4">
        <f t="shared" si="54"/>
        <v>0</v>
      </c>
      <c r="C35" s="4">
        <f t="shared" si="55"/>
        <v>-3.5000000000000002E-8</v>
      </c>
      <c r="D35" s="4">
        <f>SMALL($C$31:$C$44,5)</f>
        <v>-4.0000000000000001E-8</v>
      </c>
      <c r="E35" s="4">
        <f t="shared" si="56"/>
        <v>0</v>
      </c>
      <c r="F35" s="75">
        <f t="shared" si="57"/>
        <v>5</v>
      </c>
      <c r="G35" s="4">
        <f t="shared" si="58"/>
        <v>0</v>
      </c>
      <c r="H35" s="75">
        <f>VLOOKUP(5,$F$31:$G$44,2,FALSE)</f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71"/>
      <c r="T35" s="65"/>
      <c r="U35" s="71"/>
      <c r="V35" s="71"/>
      <c r="W35" s="71"/>
      <c r="X35" s="71"/>
      <c r="Y35" s="71"/>
      <c r="Z35" s="71"/>
      <c r="AA35" s="71"/>
      <c r="AB35" s="71"/>
      <c r="AC35" s="4"/>
      <c r="AD35" s="14"/>
      <c r="AE35" s="14"/>
    </row>
    <row r="36" spans="1:31" ht="18" x14ac:dyDescent="0.2">
      <c r="A36" s="75">
        <f t="shared" si="53"/>
        <v>1</v>
      </c>
      <c r="B36" s="4">
        <f t="shared" si="54"/>
        <v>0</v>
      </c>
      <c r="C36" s="4">
        <f t="shared" si="55"/>
        <v>-3.5999999999999998E-8</v>
      </c>
      <c r="D36" s="4">
        <f>SMALL($C$31:$C$44,6)</f>
        <v>-3.8999999999999998E-8</v>
      </c>
      <c r="E36" s="4">
        <f t="shared" si="56"/>
        <v>0</v>
      </c>
      <c r="F36" s="75">
        <f t="shared" si="57"/>
        <v>6</v>
      </c>
      <c r="G36" s="4">
        <f t="shared" si="58"/>
        <v>0</v>
      </c>
      <c r="H36" s="75">
        <f>VLOOKUP(6,$F$31:$G$44,2,FALSE)</f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71"/>
      <c r="T36" s="65"/>
      <c r="U36" s="71"/>
      <c r="V36" s="71"/>
      <c r="W36" s="71"/>
      <c r="X36" s="71"/>
      <c r="Y36" s="71"/>
      <c r="Z36" s="71"/>
      <c r="AA36" s="71"/>
      <c r="AB36" s="71"/>
      <c r="AC36" s="4"/>
      <c r="AD36" s="14"/>
      <c r="AE36" s="14"/>
    </row>
    <row r="37" spans="1:31" ht="18" x14ac:dyDescent="0.2">
      <c r="A37" s="75">
        <f t="shared" si="53"/>
        <v>1</v>
      </c>
      <c r="B37" s="4">
        <f t="shared" si="54"/>
        <v>0</v>
      </c>
      <c r="C37" s="4">
        <f t="shared" si="55"/>
        <v>-3.7E-8</v>
      </c>
      <c r="D37" s="4">
        <f>SMALL($C$31:$C$44,7)</f>
        <v>-3.8000000000000003E-8</v>
      </c>
      <c r="E37" s="4">
        <f t="shared" si="56"/>
        <v>0</v>
      </c>
      <c r="F37" s="75">
        <f t="shared" si="57"/>
        <v>7</v>
      </c>
      <c r="G37" s="4">
        <f t="shared" si="58"/>
        <v>0</v>
      </c>
      <c r="H37" s="75">
        <f>VLOOKUP(7,$F$31:$G$44,2,FALSE)</f>
        <v>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71"/>
      <c r="T37" s="65"/>
      <c r="U37" s="71"/>
      <c r="V37" s="71"/>
      <c r="W37" s="71"/>
      <c r="X37" s="71"/>
      <c r="Y37" s="71"/>
      <c r="Z37" s="71"/>
      <c r="AA37" s="71"/>
      <c r="AB37" s="71"/>
      <c r="AC37" s="4"/>
      <c r="AD37" s="14"/>
      <c r="AE37" s="14"/>
    </row>
    <row r="38" spans="1:31" ht="18" x14ac:dyDescent="0.2">
      <c r="A38" s="75">
        <f t="shared" si="53"/>
        <v>1</v>
      </c>
      <c r="B38" s="4">
        <f t="shared" si="54"/>
        <v>0</v>
      </c>
      <c r="C38" s="4">
        <f t="shared" si="55"/>
        <v>-3.8000000000000003E-8</v>
      </c>
      <c r="D38" s="4">
        <f>SMALL($C$31:$C$44,8)</f>
        <v>-3.7E-8</v>
      </c>
      <c r="E38" s="4">
        <f t="shared" si="56"/>
        <v>0</v>
      </c>
      <c r="F38" s="75">
        <f t="shared" si="57"/>
        <v>8</v>
      </c>
      <c r="G38" s="4">
        <f t="shared" si="58"/>
        <v>0</v>
      </c>
      <c r="H38" s="75">
        <f>VLOOKUP(8,$F$31:$G$44,2,FALSE)</f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71"/>
      <c r="T38" s="65"/>
      <c r="U38" s="71"/>
      <c r="V38" s="71"/>
      <c r="W38" s="71"/>
      <c r="X38" s="71"/>
      <c r="Y38" s="71"/>
      <c r="Z38" s="71"/>
      <c r="AA38" s="71"/>
      <c r="AB38" s="71"/>
      <c r="AC38" s="4"/>
      <c r="AD38" s="14"/>
      <c r="AE38" s="14"/>
    </row>
    <row r="39" spans="1:31" ht="18" x14ac:dyDescent="0.2">
      <c r="A39" s="75">
        <f t="shared" si="53"/>
        <v>1</v>
      </c>
      <c r="B39" s="4">
        <f t="shared" si="54"/>
        <v>0</v>
      </c>
      <c r="C39" s="4">
        <f t="shared" si="55"/>
        <v>-3.8999999999999998E-8</v>
      </c>
      <c r="D39" s="4">
        <f>SMALL($C$31:$C$44,9)</f>
        <v>-3.5999999999999998E-8</v>
      </c>
      <c r="E39" s="4">
        <f t="shared" si="56"/>
        <v>0</v>
      </c>
      <c r="F39" s="75">
        <f t="shared" si="57"/>
        <v>9</v>
      </c>
      <c r="G39" s="4">
        <f t="shared" si="58"/>
        <v>0</v>
      </c>
      <c r="H39" s="75">
        <f>VLOOKUP(9,$F$31:$G$44,2,FALSE)</f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71"/>
      <c r="T39" s="65"/>
      <c r="U39" s="71"/>
      <c r="V39" s="71"/>
      <c r="W39" s="71"/>
      <c r="X39" s="71"/>
      <c r="Y39" s="71"/>
      <c r="Z39" s="71"/>
      <c r="AA39" s="71"/>
      <c r="AB39" s="71"/>
      <c r="AC39" s="4"/>
      <c r="AD39" s="14"/>
      <c r="AE39" s="14"/>
    </row>
    <row r="40" spans="1:31" ht="18" x14ac:dyDescent="0.2">
      <c r="A40" s="75">
        <f t="shared" si="53"/>
        <v>1</v>
      </c>
      <c r="B40" s="4">
        <f t="shared" si="54"/>
        <v>0</v>
      </c>
      <c r="C40" s="4">
        <f t="shared" si="55"/>
        <v>-4.0000000000000001E-8</v>
      </c>
      <c r="D40" s="4">
        <f>SMALL($C$31:$C$44,10)</f>
        <v>-3.5000000000000002E-8</v>
      </c>
      <c r="E40" s="4">
        <f t="shared" si="56"/>
        <v>0</v>
      </c>
      <c r="F40" s="75">
        <f t="shared" si="57"/>
        <v>10</v>
      </c>
      <c r="G40" s="4">
        <f t="shared" si="58"/>
        <v>0</v>
      </c>
      <c r="H40" s="75">
        <f>VLOOKUP(10,$F$31:$G$44,2,FALSE)</f>
        <v>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71"/>
      <c r="T40" s="65"/>
      <c r="U40" s="71"/>
      <c r="V40" s="71"/>
      <c r="W40" s="71"/>
      <c r="X40" s="71"/>
      <c r="Y40" s="71"/>
      <c r="Z40" s="71"/>
      <c r="AA40" s="71"/>
      <c r="AB40" s="71"/>
      <c r="AC40" s="4"/>
      <c r="AD40" s="14"/>
      <c r="AE40" s="14"/>
    </row>
    <row r="41" spans="1:31" ht="18" x14ac:dyDescent="0.2">
      <c r="A41" s="75">
        <f t="shared" si="53"/>
        <v>1</v>
      </c>
      <c r="B41" s="4">
        <f t="shared" si="54"/>
        <v>0</v>
      </c>
      <c r="C41" s="4">
        <f t="shared" si="55"/>
        <v>-4.1000000000000003E-8</v>
      </c>
      <c r="D41" s="4">
        <f>SMALL($C$31:$C$44,11)</f>
        <v>-3.4E-8</v>
      </c>
      <c r="E41" s="4">
        <f t="shared" si="56"/>
        <v>0</v>
      </c>
      <c r="F41" s="75">
        <f t="shared" si="57"/>
        <v>11</v>
      </c>
      <c r="G41" s="4">
        <f t="shared" si="58"/>
        <v>0</v>
      </c>
      <c r="H41" s="75">
        <f>VLOOKUP(11,$F$31:$G$44,2,FALSE)</f>
        <v>0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71"/>
      <c r="T41" s="65"/>
      <c r="U41" s="71"/>
      <c r="V41" s="71"/>
      <c r="W41" s="71"/>
      <c r="X41" s="71"/>
      <c r="Y41" s="71"/>
      <c r="Z41" s="71"/>
      <c r="AA41" s="71"/>
      <c r="AB41" s="71"/>
      <c r="AC41" s="4"/>
      <c r="AD41" s="14"/>
      <c r="AE41" s="14"/>
    </row>
    <row r="42" spans="1:31" ht="18" x14ac:dyDescent="0.2">
      <c r="A42" s="75">
        <f t="shared" si="53"/>
        <v>1</v>
      </c>
      <c r="B42" s="4">
        <f t="shared" si="54"/>
        <v>0</v>
      </c>
      <c r="C42" s="4">
        <f t="shared" si="55"/>
        <v>-4.1999999999999999E-8</v>
      </c>
      <c r="D42" s="4">
        <f>SMALL($C$31:$C$44,12)</f>
        <v>-3.2999999999999998E-8</v>
      </c>
      <c r="E42" s="4">
        <f t="shared" si="56"/>
        <v>0</v>
      </c>
      <c r="F42" s="75">
        <f t="shared" si="57"/>
        <v>12</v>
      </c>
      <c r="G42" s="4">
        <f t="shared" si="58"/>
        <v>0</v>
      </c>
      <c r="H42" s="75">
        <f>VLOOKUP(12,$F$31:$G$44,2,FALSE)</f>
        <v>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71"/>
      <c r="T42" s="65"/>
      <c r="U42" s="71"/>
      <c r="V42" s="71"/>
      <c r="W42" s="71"/>
      <c r="X42" s="71"/>
      <c r="Y42" s="71"/>
      <c r="Z42" s="71"/>
      <c r="AA42" s="71"/>
      <c r="AB42" s="71"/>
      <c r="AC42" s="4"/>
      <c r="AD42" s="14"/>
      <c r="AE42" s="14"/>
    </row>
    <row r="43" spans="1:31" ht="18" x14ac:dyDescent="0.2">
      <c r="A43" s="75">
        <f t="shared" si="53"/>
        <v>1</v>
      </c>
      <c r="B43" s="4">
        <f t="shared" si="54"/>
        <v>0</v>
      </c>
      <c r="C43" s="4">
        <f t="shared" si="55"/>
        <v>-4.3000000000000001E-8</v>
      </c>
      <c r="D43" s="4">
        <f>SMALL($C$31:$C$44,13)</f>
        <v>-3.2000000000000002E-8</v>
      </c>
      <c r="E43" s="4">
        <f t="shared" si="56"/>
        <v>0</v>
      </c>
      <c r="F43" s="75">
        <f t="shared" si="57"/>
        <v>13</v>
      </c>
      <c r="G43" s="4">
        <f t="shared" si="58"/>
        <v>0</v>
      </c>
      <c r="H43" s="75">
        <f>VLOOKUP(13,$F$31:$G$44,2,FALSE)</f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71"/>
      <c r="T43" s="65"/>
      <c r="U43" s="71"/>
      <c r="V43" s="71"/>
      <c r="W43" s="71"/>
      <c r="X43" s="71"/>
      <c r="Y43" s="71"/>
      <c r="Z43" s="71"/>
      <c r="AA43" s="71"/>
      <c r="AB43" s="71"/>
      <c r="AC43" s="4"/>
      <c r="AD43" s="14"/>
      <c r="AE43" s="14"/>
    </row>
    <row r="44" spans="1:31" ht="18" x14ac:dyDescent="0.2">
      <c r="A44" s="75">
        <f t="shared" si="53"/>
        <v>1</v>
      </c>
      <c r="B44" s="4">
        <f t="shared" si="54"/>
        <v>0</v>
      </c>
      <c r="C44" s="4">
        <f t="shared" si="55"/>
        <v>-4.3999999999999997E-8</v>
      </c>
      <c r="D44" s="4">
        <f>SMALL($C$31:$C$44,14)</f>
        <v>-3.1E-8</v>
      </c>
      <c r="E44" s="4">
        <f t="shared" si="56"/>
        <v>0</v>
      </c>
      <c r="F44" s="75">
        <f t="shared" si="57"/>
        <v>14</v>
      </c>
      <c r="G44" s="4">
        <f t="shared" si="58"/>
        <v>0</v>
      </c>
      <c r="H44" s="75">
        <f>VLOOKUP(14,$F$31:$G$44,2,FALSE)</f>
        <v>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71"/>
      <c r="T44" s="65"/>
      <c r="U44" s="71"/>
      <c r="V44" s="71"/>
      <c r="W44" s="71"/>
      <c r="X44" s="71"/>
      <c r="Y44" s="71"/>
      <c r="Z44" s="71"/>
      <c r="AA44" s="71"/>
      <c r="AB44" s="71"/>
      <c r="AC44" s="4"/>
      <c r="AD44" s="14"/>
      <c r="AE44" s="14"/>
    </row>
    <row r="45" spans="1:31" ht="18" x14ac:dyDescent="0.2">
      <c r="A45" s="14"/>
      <c r="B45" s="14"/>
      <c r="C45" s="14"/>
      <c r="D45" s="14"/>
      <c r="E45" s="14"/>
      <c r="F45" s="14"/>
      <c r="G45" s="14"/>
      <c r="H45" s="76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77"/>
      <c r="T45" s="78"/>
      <c r="U45" s="77"/>
      <c r="V45" s="77"/>
      <c r="W45" s="77"/>
      <c r="X45" s="77"/>
      <c r="Y45" s="77"/>
      <c r="Z45" s="77"/>
      <c r="AA45" s="77"/>
      <c r="AB45" s="77"/>
    </row>
    <row r="46" spans="1:31" ht="18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77"/>
      <c r="T46" s="78"/>
      <c r="U46" s="77"/>
      <c r="V46" s="77"/>
      <c r="W46" s="77"/>
      <c r="X46" s="77"/>
      <c r="Y46" s="77"/>
      <c r="Z46" s="77"/>
      <c r="AA46" s="77"/>
      <c r="AB46" s="77"/>
    </row>
    <row r="47" spans="1:31" ht="18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77"/>
      <c r="T47" s="78"/>
      <c r="U47" s="77"/>
      <c r="V47" s="77"/>
      <c r="W47" s="77"/>
      <c r="X47" s="77"/>
      <c r="Y47" s="77"/>
      <c r="Z47" s="77"/>
      <c r="AA47" s="77"/>
      <c r="AB47" s="77"/>
    </row>
    <row r="48" spans="1:31" ht="18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77"/>
      <c r="T48" s="78"/>
      <c r="U48" s="77"/>
      <c r="V48" s="77"/>
      <c r="W48" s="77"/>
      <c r="X48" s="77"/>
      <c r="Y48" s="77"/>
      <c r="Z48" s="77"/>
      <c r="AA48" s="77"/>
      <c r="AB48" s="77"/>
    </row>
    <row r="49" spans="1:28" ht="18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77"/>
      <c r="T49" s="78"/>
      <c r="U49" s="77"/>
      <c r="V49" s="77"/>
      <c r="W49" s="77"/>
      <c r="X49" s="77"/>
      <c r="Y49" s="77"/>
      <c r="Z49" s="77"/>
      <c r="AA49" s="77"/>
      <c r="AB49" s="77"/>
    </row>
    <row r="50" spans="1:28" ht="18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77"/>
      <c r="T50" s="78"/>
      <c r="U50" s="77"/>
      <c r="V50" s="77"/>
      <c r="W50" s="77"/>
      <c r="X50" s="77"/>
      <c r="Y50" s="77"/>
      <c r="Z50" s="77"/>
      <c r="AA50" s="77"/>
      <c r="AB50" s="77"/>
    </row>
    <row r="51" spans="1:28" ht="18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77"/>
      <c r="T51" s="78"/>
      <c r="U51" s="77"/>
      <c r="V51" s="77"/>
      <c r="W51" s="77"/>
      <c r="X51" s="77"/>
      <c r="Y51" s="77"/>
      <c r="Z51" s="77"/>
      <c r="AA51" s="77"/>
      <c r="AB51" s="77"/>
    </row>
    <row r="52" spans="1:28" ht="18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77"/>
      <c r="T52" s="78"/>
      <c r="U52" s="77"/>
      <c r="V52" s="77"/>
      <c r="W52" s="77"/>
      <c r="X52" s="77"/>
      <c r="Y52" s="77"/>
      <c r="Z52" s="77"/>
      <c r="AA52" s="77"/>
      <c r="AB52" s="77"/>
    </row>
    <row r="53" spans="1:28" ht="18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77"/>
      <c r="T53" s="78"/>
      <c r="U53" s="77"/>
      <c r="V53" s="77"/>
      <c r="W53" s="77"/>
      <c r="X53" s="77"/>
      <c r="Y53" s="77"/>
      <c r="Z53" s="77"/>
      <c r="AA53" s="77"/>
      <c r="AB53" s="77"/>
    </row>
    <row r="54" spans="1:28" ht="18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77"/>
      <c r="T54" s="78"/>
      <c r="U54" s="77"/>
      <c r="V54" s="77"/>
      <c r="W54" s="77"/>
      <c r="X54" s="77"/>
      <c r="Y54" s="77"/>
      <c r="Z54" s="77"/>
      <c r="AA54" s="77"/>
      <c r="AB54" s="77"/>
    </row>
    <row r="55" spans="1:28" ht="18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77"/>
      <c r="T55" s="78"/>
      <c r="U55" s="77"/>
      <c r="V55" s="77"/>
      <c r="W55" s="77"/>
      <c r="X55" s="77"/>
      <c r="Y55" s="77"/>
      <c r="Z55" s="77"/>
      <c r="AA55" s="77"/>
      <c r="AB55" s="77"/>
    </row>
    <row r="56" spans="1:28" ht="18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77"/>
      <c r="T56" s="78"/>
      <c r="U56" s="77"/>
      <c r="V56" s="77"/>
      <c r="W56" s="77"/>
      <c r="X56" s="77"/>
      <c r="Y56" s="77"/>
      <c r="Z56" s="77"/>
      <c r="AA56" s="77"/>
      <c r="AB56" s="77"/>
    </row>
    <row r="57" spans="1:28" ht="18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77"/>
      <c r="T57" s="78"/>
      <c r="U57" s="77"/>
      <c r="V57" s="77"/>
      <c r="W57" s="77"/>
      <c r="X57" s="77"/>
      <c r="Y57" s="77"/>
      <c r="Z57" s="77"/>
      <c r="AA57" s="77"/>
      <c r="AB57" s="77"/>
    </row>
    <row r="58" spans="1:28" ht="18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77"/>
      <c r="T58" s="78"/>
      <c r="U58" s="77"/>
      <c r="V58" s="77"/>
      <c r="W58" s="77"/>
      <c r="X58" s="77"/>
      <c r="Y58" s="77"/>
      <c r="Z58" s="77"/>
      <c r="AA58" s="77"/>
      <c r="AB58" s="77"/>
    </row>
    <row r="59" spans="1:28" ht="18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77"/>
      <c r="T59" s="78"/>
      <c r="U59" s="77"/>
      <c r="V59" s="77"/>
      <c r="W59" s="77"/>
      <c r="X59" s="77"/>
      <c r="Y59" s="77"/>
      <c r="Z59" s="77"/>
      <c r="AA59" s="77"/>
      <c r="AB59" s="77"/>
    </row>
    <row r="60" spans="1:28" ht="18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77"/>
      <c r="T60" s="78"/>
      <c r="U60" s="77"/>
      <c r="V60" s="77"/>
      <c r="W60" s="77"/>
      <c r="X60" s="77"/>
      <c r="Y60" s="77"/>
      <c r="Z60" s="77"/>
      <c r="AA60" s="77"/>
      <c r="AB60" s="77"/>
    </row>
    <row r="61" spans="1:28" ht="18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77"/>
      <c r="T61" s="78"/>
      <c r="U61" s="77"/>
      <c r="V61" s="77"/>
      <c r="W61" s="77"/>
      <c r="X61" s="77"/>
      <c r="Y61" s="77"/>
      <c r="Z61" s="77"/>
      <c r="AA61" s="77"/>
      <c r="AB61" s="77"/>
    </row>
    <row r="62" spans="1:28" ht="18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77"/>
      <c r="T62" s="78"/>
      <c r="U62" s="77"/>
      <c r="V62" s="77"/>
      <c r="W62" s="77"/>
      <c r="X62" s="77"/>
      <c r="Y62" s="77"/>
      <c r="Z62" s="77"/>
      <c r="AA62" s="77"/>
      <c r="AB62" s="77"/>
    </row>
    <row r="63" spans="1:28" ht="18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77"/>
      <c r="T63" s="78"/>
      <c r="U63" s="77"/>
      <c r="V63" s="77"/>
      <c r="W63" s="77"/>
      <c r="X63" s="77"/>
      <c r="Y63" s="77"/>
      <c r="Z63" s="77"/>
      <c r="AA63" s="77"/>
      <c r="AB63" s="77"/>
    </row>
    <row r="64" spans="1:28" ht="18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77"/>
      <c r="T64" s="78"/>
      <c r="U64" s="77"/>
      <c r="V64" s="77"/>
      <c r="W64" s="77"/>
      <c r="X64" s="77"/>
      <c r="Y64" s="77"/>
      <c r="Z64" s="77"/>
      <c r="AA64" s="77"/>
      <c r="AB64" s="77"/>
    </row>
    <row r="65" spans="1:28" ht="18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77"/>
      <c r="T65" s="78"/>
      <c r="U65" s="77"/>
      <c r="V65" s="77"/>
      <c r="W65" s="77"/>
      <c r="X65" s="77"/>
      <c r="Y65" s="77"/>
      <c r="Z65" s="77"/>
      <c r="AA65" s="77"/>
      <c r="AB65" s="77"/>
    </row>
    <row r="66" spans="1:28" ht="18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77"/>
      <c r="T66" s="78"/>
      <c r="U66" s="77"/>
      <c r="V66" s="77"/>
      <c r="W66" s="77"/>
      <c r="X66" s="77"/>
      <c r="Y66" s="77"/>
      <c r="Z66" s="77"/>
      <c r="AA66" s="77"/>
      <c r="AB66" s="77"/>
    </row>
    <row r="67" spans="1:28" ht="18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77"/>
      <c r="T67" s="78"/>
      <c r="U67" s="77"/>
      <c r="V67" s="77"/>
      <c r="W67" s="77"/>
      <c r="X67" s="77"/>
      <c r="Y67" s="77"/>
      <c r="Z67" s="77"/>
      <c r="AA67" s="77"/>
      <c r="AB67" s="77"/>
    </row>
    <row r="68" spans="1:28" ht="18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77"/>
      <c r="T68" s="78"/>
      <c r="U68" s="77"/>
      <c r="V68" s="77"/>
      <c r="W68" s="77"/>
      <c r="X68" s="77"/>
      <c r="Y68" s="77"/>
      <c r="Z68" s="77"/>
      <c r="AA68" s="77"/>
      <c r="AB68" s="77"/>
    </row>
    <row r="69" spans="1:28" ht="18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77"/>
      <c r="T69" s="78"/>
      <c r="U69" s="77"/>
      <c r="V69" s="77"/>
      <c r="W69" s="77"/>
      <c r="X69" s="77"/>
      <c r="Y69" s="77"/>
      <c r="Z69" s="77"/>
      <c r="AA69" s="77"/>
      <c r="AB69" s="77"/>
    </row>
    <row r="70" spans="1:28" ht="18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77"/>
      <c r="T70" s="78"/>
      <c r="U70" s="77"/>
      <c r="V70" s="77"/>
      <c r="W70" s="77"/>
      <c r="X70" s="77"/>
      <c r="Y70" s="77"/>
      <c r="Z70" s="77"/>
      <c r="AA70" s="77"/>
      <c r="AB70" s="77"/>
    </row>
    <row r="71" spans="1:28" ht="18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77"/>
      <c r="T71" s="78"/>
      <c r="U71" s="77"/>
      <c r="V71" s="77"/>
      <c r="W71" s="77"/>
      <c r="X71" s="77"/>
      <c r="Y71" s="77"/>
      <c r="Z71" s="77"/>
      <c r="AA71" s="77"/>
      <c r="AB71" s="77"/>
    </row>
    <row r="72" spans="1:28" ht="18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77"/>
      <c r="T72" s="78"/>
      <c r="U72" s="77"/>
      <c r="V72" s="77"/>
      <c r="W72" s="77"/>
      <c r="X72" s="77"/>
      <c r="Y72" s="77"/>
      <c r="Z72" s="77"/>
      <c r="AA72" s="77"/>
      <c r="AB72" s="77"/>
    </row>
    <row r="73" spans="1:28" ht="18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77"/>
      <c r="T73" s="78"/>
      <c r="U73" s="77"/>
      <c r="V73" s="77"/>
      <c r="W73" s="77"/>
      <c r="X73" s="77"/>
      <c r="Y73" s="77"/>
      <c r="Z73" s="77"/>
      <c r="AA73" s="77"/>
      <c r="AB73" s="77"/>
    </row>
    <row r="74" spans="1:28" ht="18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77"/>
      <c r="T74" s="78"/>
      <c r="U74" s="77"/>
      <c r="V74" s="77"/>
      <c r="W74" s="77"/>
      <c r="X74" s="77"/>
      <c r="Y74" s="77"/>
      <c r="Z74" s="77"/>
      <c r="AA74" s="77"/>
      <c r="AB74" s="77"/>
    </row>
    <row r="75" spans="1:28" ht="18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77"/>
      <c r="T75" s="78"/>
      <c r="U75" s="77"/>
      <c r="V75" s="77"/>
      <c r="W75" s="77"/>
      <c r="X75" s="77"/>
      <c r="Y75" s="77"/>
      <c r="Z75" s="77"/>
      <c r="AA75" s="77"/>
      <c r="AB75" s="77"/>
    </row>
    <row r="76" spans="1:28" ht="18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77"/>
      <c r="T76" s="78"/>
      <c r="U76" s="77"/>
      <c r="V76" s="77"/>
      <c r="W76" s="77"/>
      <c r="X76" s="77"/>
      <c r="Y76" s="77"/>
      <c r="Z76" s="77"/>
      <c r="AA76" s="77"/>
      <c r="AB76" s="77"/>
    </row>
    <row r="77" spans="1:28" ht="18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77"/>
      <c r="T77" s="78"/>
      <c r="U77" s="77"/>
      <c r="V77" s="77"/>
      <c r="W77" s="77"/>
      <c r="X77" s="77"/>
      <c r="Y77" s="77"/>
      <c r="Z77" s="77"/>
      <c r="AA77" s="77"/>
      <c r="AB77" s="77"/>
    </row>
    <row r="78" spans="1:28" ht="18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77"/>
      <c r="T78" s="78"/>
      <c r="U78" s="77"/>
      <c r="V78" s="77"/>
      <c r="W78" s="77"/>
      <c r="X78" s="77"/>
      <c r="Y78" s="77"/>
      <c r="Z78" s="77"/>
      <c r="AA78" s="77"/>
      <c r="AB78" s="77"/>
    </row>
    <row r="79" spans="1:28" ht="18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77"/>
      <c r="T79" s="78"/>
      <c r="U79" s="77"/>
      <c r="V79" s="77"/>
      <c r="W79" s="77"/>
      <c r="X79" s="77"/>
      <c r="Y79" s="77"/>
      <c r="Z79" s="77"/>
      <c r="AA79" s="77"/>
      <c r="AB79" s="77"/>
    </row>
    <row r="80" spans="1:28" ht="18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77"/>
      <c r="T80" s="78"/>
      <c r="U80" s="77"/>
      <c r="V80" s="77"/>
      <c r="W80" s="77"/>
      <c r="X80" s="77"/>
      <c r="Y80" s="77"/>
      <c r="Z80" s="77"/>
      <c r="AA80" s="77"/>
      <c r="AB80" s="77"/>
    </row>
    <row r="81" spans="1:28" ht="18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77"/>
      <c r="T81" s="78"/>
      <c r="U81" s="77"/>
      <c r="V81" s="77"/>
      <c r="W81" s="77"/>
      <c r="X81" s="77"/>
      <c r="Y81" s="77"/>
      <c r="Z81" s="77"/>
      <c r="AA81" s="77"/>
      <c r="AB81" s="77"/>
    </row>
    <row r="82" spans="1:28" ht="18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77"/>
      <c r="T82" s="78"/>
      <c r="U82" s="77"/>
      <c r="V82" s="77"/>
      <c r="W82" s="77"/>
      <c r="X82" s="77"/>
      <c r="Y82" s="77"/>
      <c r="Z82" s="77"/>
      <c r="AA82" s="77"/>
      <c r="AB82" s="77"/>
    </row>
    <row r="83" spans="1:28" ht="18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77"/>
      <c r="T83" s="78"/>
      <c r="U83" s="77"/>
      <c r="V83" s="77"/>
      <c r="W83" s="77"/>
      <c r="X83" s="77"/>
      <c r="Y83" s="77"/>
      <c r="Z83" s="77"/>
      <c r="AA83" s="77"/>
      <c r="AB83" s="77"/>
    </row>
    <row r="84" spans="1:28" ht="18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77"/>
      <c r="T84" s="78"/>
      <c r="U84" s="77"/>
      <c r="V84" s="77"/>
      <c r="W84" s="77"/>
      <c r="X84" s="77"/>
      <c r="Y84" s="77"/>
      <c r="Z84" s="77"/>
      <c r="AA84" s="77"/>
      <c r="AB84" s="77"/>
    </row>
    <row r="85" spans="1:28" ht="18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77"/>
      <c r="T85" s="78"/>
      <c r="U85" s="77"/>
      <c r="V85" s="77"/>
      <c r="W85" s="77"/>
      <c r="X85" s="77"/>
      <c r="Y85" s="77"/>
      <c r="Z85" s="77"/>
      <c r="AA85" s="77"/>
      <c r="AB85" s="77"/>
    </row>
    <row r="86" spans="1:28" ht="18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77"/>
      <c r="T86" s="78"/>
      <c r="U86" s="77"/>
      <c r="V86" s="77"/>
      <c r="W86" s="77"/>
      <c r="X86" s="77"/>
      <c r="Y86" s="77"/>
      <c r="Z86" s="77"/>
      <c r="AA86" s="77"/>
      <c r="AB86" s="77"/>
    </row>
    <row r="87" spans="1:28" ht="18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77"/>
      <c r="T87" s="78"/>
      <c r="U87" s="77"/>
      <c r="V87" s="77"/>
      <c r="W87" s="77"/>
      <c r="X87" s="77"/>
      <c r="Y87" s="77"/>
      <c r="Z87" s="77"/>
      <c r="AA87" s="77"/>
      <c r="AB87" s="77"/>
    </row>
    <row r="88" spans="1:28" ht="18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77"/>
      <c r="T88" s="78"/>
      <c r="U88" s="77"/>
      <c r="V88" s="77"/>
      <c r="W88" s="77"/>
      <c r="X88" s="77"/>
      <c r="Y88" s="77"/>
      <c r="Z88" s="77"/>
      <c r="AA88" s="77"/>
      <c r="AB88" s="77"/>
    </row>
    <row r="89" spans="1:28" ht="18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77"/>
      <c r="T89" s="78"/>
      <c r="U89" s="77"/>
      <c r="V89" s="77"/>
      <c r="W89" s="77"/>
      <c r="X89" s="77"/>
      <c r="Y89" s="77"/>
      <c r="Z89" s="77"/>
      <c r="AA89" s="77"/>
      <c r="AB89" s="77"/>
    </row>
    <row r="90" spans="1:28" ht="18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77"/>
      <c r="T90" s="78"/>
      <c r="U90" s="77"/>
      <c r="V90" s="77"/>
      <c r="W90" s="77"/>
      <c r="X90" s="77"/>
      <c r="Y90" s="77"/>
      <c r="Z90" s="77"/>
      <c r="AA90" s="77"/>
      <c r="AB90" s="77"/>
    </row>
    <row r="91" spans="1:28" ht="18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77"/>
      <c r="T91" s="78"/>
      <c r="U91" s="77"/>
      <c r="V91" s="77"/>
      <c r="W91" s="77"/>
      <c r="X91" s="77"/>
      <c r="Y91" s="77"/>
      <c r="Z91" s="77"/>
      <c r="AA91" s="77"/>
      <c r="AB91" s="77"/>
    </row>
    <row r="92" spans="1:28" ht="18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77"/>
      <c r="T92" s="78"/>
      <c r="U92" s="77"/>
      <c r="V92" s="77"/>
      <c r="W92" s="77"/>
      <c r="X92" s="77"/>
      <c r="Y92" s="77"/>
      <c r="Z92" s="77"/>
      <c r="AA92" s="77"/>
      <c r="AB92" s="77"/>
    </row>
    <row r="93" spans="1:28" ht="18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77"/>
      <c r="T93" s="78"/>
      <c r="U93" s="77"/>
      <c r="V93" s="77"/>
      <c r="W93" s="77"/>
      <c r="X93" s="77"/>
      <c r="Y93" s="77"/>
      <c r="Z93" s="77"/>
      <c r="AA93" s="77"/>
      <c r="AB93" s="77"/>
    </row>
    <row r="94" spans="1:28" ht="18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77"/>
      <c r="T94" s="78"/>
      <c r="U94" s="77"/>
      <c r="V94" s="77"/>
      <c r="W94" s="77"/>
      <c r="X94" s="77"/>
      <c r="Y94" s="77"/>
      <c r="Z94" s="77"/>
      <c r="AA94" s="77"/>
      <c r="AB94" s="77"/>
    </row>
    <row r="95" spans="1:28" ht="18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77"/>
      <c r="T95" s="78"/>
      <c r="U95" s="77"/>
      <c r="V95" s="77"/>
      <c r="W95" s="77"/>
      <c r="X95" s="77"/>
      <c r="Y95" s="77"/>
      <c r="Z95" s="77"/>
      <c r="AA95" s="77"/>
      <c r="AB95" s="77"/>
    </row>
    <row r="96" spans="1:28" ht="18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77"/>
      <c r="T96" s="78"/>
      <c r="U96" s="77"/>
      <c r="V96" s="77"/>
      <c r="W96" s="77"/>
      <c r="X96" s="77"/>
      <c r="Y96" s="77"/>
      <c r="Z96" s="77"/>
      <c r="AA96" s="77"/>
      <c r="AB96" s="77"/>
    </row>
    <row r="97" spans="1:28" ht="18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77"/>
      <c r="T97" s="78"/>
      <c r="U97" s="77"/>
      <c r="V97" s="77"/>
      <c r="W97" s="77"/>
      <c r="X97" s="77"/>
      <c r="Y97" s="77"/>
      <c r="Z97" s="77"/>
      <c r="AA97" s="77"/>
      <c r="AB97" s="77"/>
    </row>
    <row r="98" spans="1:28" ht="18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77"/>
      <c r="T98" s="78"/>
      <c r="U98" s="77"/>
      <c r="V98" s="77"/>
      <c r="W98" s="77"/>
      <c r="X98" s="77"/>
      <c r="Y98" s="77"/>
      <c r="Z98" s="77"/>
      <c r="AA98" s="77"/>
      <c r="AB98" s="77"/>
    </row>
    <row r="99" spans="1:28" ht="18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77"/>
      <c r="T99" s="78"/>
      <c r="U99" s="77"/>
      <c r="V99" s="77"/>
      <c r="W99" s="77"/>
      <c r="X99" s="77"/>
      <c r="Y99" s="77"/>
      <c r="Z99" s="77"/>
      <c r="AA99" s="77"/>
      <c r="AB99" s="77"/>
    </row>
    <row r="100" spans="1:28" ht="18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77"/>
      <c r="T100" s="78"/>
      <c r="U100" s="77"/>
      <c r="V100" s="77"/>
      <c r="W100" s="77"/>
      <c r="X100" s="77"/>
      <c r="Y100" s="77"/>
      <c r="Z100" s="77"/>
      <c r="AA100" s="77"/>
      <c r="AB100" s="77"/>
    </row>
    <row r="101" spans="1:28" ht="18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77"/>
      <c r="T101" s="78"/>
      <c r="U101" s="77"/>
      <c r="V101" s="77"/>
      <c r="W101" s="77"/>
      <c r="X101" s="77"/>
      <c r="Y101" s="77"/>
      <c r="Z101" s="77"/>
      <c r="AA101" s="77"/>
      <c r="AB101" s="77"/>
    </row>
    <row r="102" spans="1:28" ht="18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77"/>
      <c r="T102" s="78"/>
      <c r="U102" s="77"/>
      <c r="V102" s="77"/>
      <c r="W102" s="77"/>
      <c r="X102" s="77"/>
      <c r="Y102" s="77"/>
      <c r="Z102" s="77"/>
      <c r="AA102" s="77"/>
      <c r="AB102" s="77"/>
    </row>
    <row r="103" spans="1:28" ht="18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77"/>
      <c r="T103" s="78"/>
      <c r="U103" s="77"/>
      <c r="V103" s="77"/>
      <c r="W103" s="77"/>
      <c r="X103" s="77"/>
      <c r="Y103" s="77"/>
      <c r="Z103" s="77"/>
      <c r="AA103" s="77"/>
      <c r="AB103" s="77"/>
    </row>
    <row r="104" spans="1:28" ht="18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77"/>
      <c r="T104" s="78"/>
      <c r="U104" s="77"/>
      <c r="V104" s="77"/>
      <c r="W104" s="77"/>
      <c r="X104" s="77"/>
      <c r="Y104" s="77"/>
      <c r="Z104" s="77"/>
      <c r="AA104" s="77"/>
      <c r="AB104" s="77"/>
    </row>
    <row r="105" spans="1:28" ht="18" x14ac:dyDescent="0.2">
      <c r="S105" s="77"/>
      <c r="T105" s="65"/>
      <c r="U105" s="77"/>
      <c r="V105" s="77"/>
      <c r="W105" s="77"/>
      <c r="X105" s="77"/>
      <c r="Y105" s="77"/>
      <c r="Z105" s="77"/>
      <c r="AA105" s="77"/>
      <c r="AB105" s="77"/>
    </row>
    <row r="106" spans="1:28" ht="18" x14ac:dyDescent="0.2">
      <c r="S106" s="77"/>
      <c r="T106" s="65"/>
      <c r="U106" s="77"/>
      <c r="V106" s="77"/>
      <c r="W106" s="77"/>
      <c r="X106" s="77"/>
      <c r="Y106" s="77"/>
      <c r="Z106" s="77"/>
      <c r="AA106" s="77"/>
      <c r="AB106" s="77"/>
    </row>
    <row r="107" spans="1:28" ht="18" x14ac:dyDescent="0.2">
      <c r="S107" s="77"/>
      <c r="T107" s="65"/>
      <c r="U107" s="77"/>
      <c r="V107" s="77"/>
      <c r="W107" s="77"/>
      <c r="X107" s="77"/>
      <c r="Y107" s="77"/>
      <c r="Z107" s="77"/>
      <c r="AA107" s="77"/>
      <c r="AB107" s="77"/>
    </row>
    <row r="108" spans="1:28" ht="18" x14ac:dyDescent="0.2">
      <c r="S108" s="77"/>
      <c r="T108" s="65"/>
      <c r="U108" s="77"/>
      <c r="V108" s="77"/>
      <c r="W108" s="77"/>
      <c r="X108" s="77"/>
      <c r="Y108" s="77"/>
      <c r="Z108" s="77"/>
      <c r="AA108" s="77"/>
      <c r="AB108" s="77"/>
    </row>
    <row r="109" spans="1:28" ht="18" x14ac:dyDescent="0.2">
      <c r="S109" s="77"/>
      <c r="T109" s="65"/>
      <c r="U109" s="77"/>
      <c r="V109" s="77"/>
      <c r="W109" s="77"/>
      <c r="X109" s="77"/>
      <c r="Y109" s="77"/>
      <c r="Z109" s="77"/>
      <c r="AA109" s="77"/>
      <c r="AB109" s="77"/>
    </row>
    <row r="110" spans="1:28" ht="18" x14ac:dyDescent="0.2">
      <c r="S110" s="77"/>
      <c r="T110" s="65"/>
      <c r="U110" s="77"/>
      <c r="V110" s="77"/>
      <c r="W110" s="77"/>
      <c r="X110" s="77"/>
      <c r="Y110" s="77"/>
      <c r="Z110" s="77"/>
      <c r="AA110" s="77"/>
      <c r="AB110" s="77"/>
    </row>
  </sheetData>
  <sheetProtection sheet="1" objects="1" scenarios="1" selectLockedCells="1"/>
  <mergeCells count="4">
    <mergeCell ref="A1:B1"/>
    <mergeCell ref="C1:J1"/>
    <mergeCell ref="K1:L1"/>
    <mergeCell ref="M1:O1"/>
  </mergeCells>
  <conditionalFormatting sqref="S3:T110 U17:Y110 Z31:AB110">
    <cfRule type="cellIs" dxfId="59" priority="1" stopIfTrue="1" operator="equal">
      <formula>1</formula>
    </cfRule>
    <cfRule type="cellIs" dxfId="58" priority="2" stopIfTrue="1" operator="equal">
      <formula>2</formula>
    </cfRule>
    <cfRule type="cellIs" dxfId="57" priority="3" stopIfTrue="1" operator="equal">
      <formula>3</formula>
    </cfRule>
  </conditionalFormatting>
  <conditionalFormatting sqref="U3:U16">
    <cfRule type="cellIs" dxfId="56" priority="4" stopIfTrue="1" operator="equal">
      <formula>3</formula>
    </cfRule>
    <cfRule type="cellIs" dxfId="55" priority="5" stopIfTrue="1" operator="equal">
      <formula>2</formula>
    </cfRule>
    <cfRule type="cellIs" dxfId="54" priority="6" stopIfTrue="1" operator="equal">
      <formula>1</formula>
    </cfRule>
  </conditionalFormatting>
  <dataValidations count="1">
    <dataValidation type="list" allowBlank="1" showErrorMessage="1" sqref="D3:P3 E4:P4 F5:P5 G6:P6 H7:P7 I8:P8 J9:P9 K10:P10 L11:P11 M12:P12 N13:P13 O14:P14 P15">
      <formula1>$D$17:$D$22</formula1>
      <formula2>0</formula2>
    </dataValidation>
  </dataValidations>
  <pageMargins left="1.1812499999999999" right="1.1812499999999999" top="0.98402777777777772" bottom="0.98402777777777772" header="0.51180555555555551" footer="0.51180555555555551"/>
  <pageSetup paperSize="9" firstPageNumber="0" fitToWidth="2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04"/>
  <sheetViews>
    <sheetView showRowColHeaders="0" workbookViewId="0">
      <selection activeCell="C1" sqref="C1:J1"/>
    </sheetView>
  </sheetViews>
  <sheetFormatPr baseColWidth="10" defaultRowHeight="12.75" x14ac:dyDescent="0.2"/>
  <cols>
    <col min="1" max="1" width="3.140625" style="1" customWidth="1"/>
    <col min="2" max="2" width="22.7109375" style="1" customWidth="1"/>
    <col min="3" max="14" width="4.7109375" style="1" customWidth="1"/>
    <col min="15" max="15" width="7.28515625" style="1" customWidth="1"/>
    <col min="16" max="16" width="8.7109375" style="1" customWidth="1"/>
    <col min="17" max="17" width="5.7109375" style="1" customWidth="1"/>
    <col min="18" max="18" width="4.7109375" style="2" customWidth="1"/>
    <col min="19" max="19" width="5.7109375" style="1" customWidth="1"/>
    <col min="20" max="20" width="22.7109375" style="1" customWidth="1"/>
    <col min="21" max="21" width="7.28515625" style="1" customWidth="1"/>
    <col min="22" max="22" width="8.7109375" style="1" customWidth="1"/>
    <col min="23" max="23" width="5.7109375" style="1" customWidth="1"/>
    <col min="24" max="26" width="4.28515625" style="1" customWidth="1"/>
    <col min="27" max="16384" width="11.42578125" style="1"/>
  </cols>
  <sheetData>
    <row r="1" spans="1:53" s="5" customFormat="1" ht="24.95" customHeight="1" x14ac:dyDescent="0.2">
      <c r="A1" s="130" t="s">
        <v>0</v>
      </c>
      <c r="B1" s="130"/>
      <c r="C1" s="131"/>
      <c r="D1" s="131"/>
      <c r="E1" s="131"/>
      <c r="F1" s="131"/>
      <c r="G1" s="131"/>
      <c r="H1" s="131"/>
      <c r="I1" s="131"/>
      <c r="J1" s="131"/>
      <c r="K1" s="132" t="s">
        <v>1</v>
      </c>
      <c r="L1" s="132"/>
      <c r="M1" s="133"/>
      <c r="N1" s="133"/>
      <c r="R1" s="6"/>
      <c r="S1" s="7" t="s">
        <v>5</v>
      </c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</row>
    <row r="2" spans="1:53" x14ac:dyDescent="0.2">
      <c r="A2" s="8"/>
      <c r="B2" s="9" t="s">
        <v>6</v>
      </c>
      <c r="C2" s="10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0">
        <v>8</v>
      </c>
      <c r="K2" s="10">
        <v>9</v>
      </c>
      <c r="L2" s="10">
        <v>10</v>
      </c>
      <c r="M2" s="10">
        <v>11</v>
      </c>
      <c r="N2" s="10">
        <v>12</v>
      </c>
      <c r="O2" s="11" t="s">
        <v>7</v>
      </c>
      <c r="P2" s="12" t="s">
        <v>8</v>
      </c>
      <c r="Q2" s="11" t="s">
        <v>9</v>
      </c>
      <c r="R2" s="13"/>
      <c r="S2" s="11" t="s">
        <v>9</v>
      </c>
      <c r="T2" s="11" t="s">
        <v>6</v>
      </c>
      <c r="U2" s="11" t="s">
        <v>7</v>
      </c>
      <c r="V2" s="12" t="s">
        <v>8</v>
      </c>
      <c r="W2" s="12" t="s">
        <v>10</v>
      </c>
      <c r="X2" s="12" t="s">
        <v>11</v>
      </c>
      <c r="Y2" s="12" t="s">
        <v>12</v>
      </c>
      <c r="Z2" s="12" t="s">
        <v>13</v>
      </c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</row>
    <row r="3" spans="1:53" ht="24.95" customHeight="1" x14ac:dyDescent="0.2">
      <c r="A3" s="15">
        <v>1</v>
      </c>
      <c r="B3" s="16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20">
        <f t="shared" ref="O3:O14" si="0">SUM(AA3:AL3)</f>
        <v>0</v>
      </c>
      <c r="P3" s="21">
        <f>AA3*$O$3+AB3*$O$4+AC3*$O$5+AD3*$O$6+AE3*$O$7+AF3*$O$8+AG3*$O$9+AH3*$O$10+AI3*$O$11+AJ3*$O$12+AK3*$O$13+AL3*$O$14</f>
        <v>0</v>
      </c>
      <c r="Q3" s="22">
        <f t="shared" ref="Q3:Q14" si="1">RANK(Q15,$Q$15:$Q$26,0)</f>
        <v>1</v>
      </c>
      <c r="R3" s="23">
        <f t="shared" ref="R3:R14" si="2">B3</f>
        <v>0</v>
      </c>
      <c r="S3" s="20">
        <f>SMALL($Q$3:$Q$14,1)</f>
        <v>1</v>
      </c>
      <c r="T3" s="24" t="str">
        <f>IF(H27=0,"",VLOOKUP(1,$F$27:$G$38,2,FALSE))</f>
        <v/>
      </c>
      <c r="U3" s="25" t="str">
        <f>IF(T3="","",VLOOKUP(T3,$B$3:$O$14,14,FALSE))</f>
        <v/>
      </c>
      <c r="V3" s="26" t="str">
        <f t="shared" ref="V3:V14" si="3">IF(T3="","",VLOOKUP(T3,$B$3:$P$14,15,FALSE))</f>
        <v/>
      </c>
      <c r="W3" s="27" t="str">
        <f t="shared" ref="W3:W14" si="4">IF(T3="","",VLOOKUP(T3,$W$15:$AA$26,5,FALSE))</f>
        <v/>
      </c>
      <c r="X3" s="27" t="str">
        <f t="shared" ref="X3:X14" si="5">IF(T3="","",VLOOKUP(T3,$W$15:$Z$26,2,FALSE))</f>
        <v/>
      </c>
      <c r="Y3" s="27" t="str">
        <f t="shared" ref="Y3:Y14" si="6">IF(T3="","",VLOOKUP(T3,$W$15:$Z$26,3,FALSE))</f>
        <v/>
      </c>
      <c r="Z3" s="28" t="str">
        <f t="shared" ref="Z3:Z14" si="7">IF(T3="","",VLOOKUP(T3,$W$15:$Z$26,4,FALSE))</f>
        <v/>
      </c>
      <c r="AA3" s="29">
        <f t="shared" ref="AA3:AA14" si="8">IF(C3=1,1,IF(C3="+",1,IF(C3=0,0,IF(C3="-",0,IF(C3="",0,0.5)))))</f>
        <v>0</v>
      </c>
      <c r="AB3" s="4">
        <f t="shared" ref="AB3:AB14" si="9">IF(D3=1,1,IF(D3="+",1,IF(D3=0,0,IF(D3="-",0,IF(D3="",0,0.5)))))</f>
        <v>0</v>
      </c>
      <c r="AC3" s="4">
        <f t="shared" ref="AC3:AC14" si="10">IF(E3=1,1,IF(E3="+",1,IF(E3=0,0,IF(E3="-",0,IF(E3="",0,0.5)))))</f>
        <v>0</v>
      </c>
      <c r="AD3" s="4">
        <f t="shared" ref="AD3:AD14" si="11">IF(F3=1,1,IF(F3="+",1,IF(F3=0,0,IF(F3="-",0,IF(F3="",0,0.5)))))</f>
        <v>0</v>
      </c>
      <c r="AE3" s="4">
        <f t="shared" ref="AE3:AE14" si="12">IF(G3=1,1,IF(G3="+",1,IF(G3=0,0,IF(G3="-",0,IF(G3="",0,0.5)))))</f>
        <v>0</v>
      </c>
      <c r="AF3" s="4">
        <f t="shared" ref="AF3:AF14" si="13">IF(H3=1,1,IF(H3="+",1,IF(H3=0,0,IF(H3="-",0,IF(H3="",0,0.5)))))</f>
        <v>0</v>
      </c>
      <c r="AG3" s="4">
        <f t="shared" ref="AG3:AG14" si="14">IF(I3=1,1,IF(I3="+",1,IF(I3=0,0,IF(I3="-",0,IF(I3="",0,0.5)))))</f>
        <v>0</v>
      </c>
      <c r="AH3" s="4">
        <f t="shared" ref="AH3:AH14" si="15">IF(J3=1,1,IF(J3="+",1,IF(J3=0,0,IF(J3="-",0,IF(J3="",0,0.5)))))</f>
        <v>0</v>
      </c>
      <c r="AI3" s="4">
        <f t="shared" ref="AI3:AI14" si="16">IF(K3=1,1,IF(K3="+",1,IF(K3=0,0,IF(K3="-",0,IF(K3="",0,0.5)))))</f>
        <v>0</v>
      </c>
      <c r="AJ3" s="4">
        <f t="shared" ref="AJ3:AJ14" si="17">IF(L3=1,1,IF(L3="+",1,IF(L3=0,0,IF(L3="-",0,IF(L3="",0,0.5)))))</f>
        <v>0</v>
      </c>
      <c r="AK3" s="4">
        <f t="shared" ref="AK3:AK14" si="18">IF(M3=1,1,IF(M3="+",1,IF(M3=0,0,IF(M3="-",0,IF(M3="",0,0.5)))))</f>
        <v>0</v>
      </c>
      <c r="AL3" s="4">
        <f t="shared" ref="AL3:AL14" si="19">IF(N3=1,1,IF(N3="+",1,IF(N3=0,0,IF(N3="-",0,IF(N3="",0,0.5)))))</f>
        <v>0</v>
      </c>
      <c r="AM3" s="4"/>
      <c r="AN3" s="4">
        <f t="shared" ref="AN3:AN14" si="20">IF(C3="",0,1)</f>
        <v>0</v>
      </c>
      <c r="AO3" s="4">
        <f t="shared" ref="AO3:AO14" si="21">IF(D3="",0,1)</f>
        <v>0</v>
      </c>
      <c r="AP3" s="4">
        <f t="shared" ref="AP3:AP14" si="22">IF(E3="",0,1)</f>
        <v>0</v>
      </c>
      <c r="AQ3" s="4">
        <f t="shared" ref="AQ3:AQ14" si="23">IF(F3="",0,1)</f>
        <v>0</v>
      </c>
      <c r="AR3" s="4">
        <f t="shared" ref="AR3:AR14" si="24">IF(G3="",0,1)</f>
        <v>0</v>
      </c>
      <c r="AS3" s="4">
        <f t="shared" ref="AS3:AS14" si="25">IF(H3="",0,1)</f>
        <v>0</v>
      </c>
      <c r="AT3" s="4">
        <f t="shared" ref="AT3:AT14" si="26">IF(I3="",0,1)</f>
        <v>0</v>
      </c>
      <c r="AU3" s="4">
        <f t="shared" ref="AU3:AU14" si="27">IF(J3="",0,1)</f>
        <v>0</v>
      </c>
      <c r="AV3" s="4">
        <f t="shared" ref="AV3:AV14" si="28">IF(K3="",0,1)</f>
        <v>0</v>
      </c>
      <c r="AW3" s="4">
        <f t="shared" ref="AW3:AW14" si="29">IF(L3="",0,1)</f>
        <v>0</v>
      </c>
      <c r="AX3" s="4">
        <f t="shared" ref="AX3:AX14" si="30">IF(M3="",0,1)</f>
        <v>0</v>
      </c>
      <c r="AY3" s="4">
        <f t="shared" ref="AY3:AY14" si="31">IF(N3="",0,1)</f>
        <v>0</v>
      </c>
      <c r="AZ3" s="14"/>
      <c r="BA3" s="14"/>
    </row>
    <row r="4" spans="1:53" ht="24.95" customHeight="1" x14ac:dyDescent="0.2">
      <c r="A4" s="30">
        <v>2</v>
      </c>
      <c r="B4" s="31"/>
      <c r="C4" s="32" t="str">
        <f t="shared" ref="C4:C14" si="32">IF(INDEX($A$1:$N$14,COLUMN(),ROW())="","",IF(INDEX($A$1:$N$14,COLUMN(),ROW())=1,0,IF(INDEX($A$1:$N$14,COLUMN(),ROW())=0,1,IF(INDEX($A$1:$N$14,COLUMN(),ROW())="+","-",IF(INDEX($A$1:$N$14,COLUMN(),ROW())="-","+","½")))))</f>
        <v/>
      </c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2">
        <f t="shared" si="0"/>
        <v>0</v>
      </c>
      <c r="P4" s="36">
        <f t="shared" ref="P4:P13" si="33">AA4*$O$3+AB4*$O$4+AC4*$O$5+AD4*$O$6+AE4*$O$7+AF4*$O$8+AG4*$O$9+AH4*$O$10+AI4*$O$11+AJ4*$O$12+AK4*$O$13+AL4*$O$14</f>
        <v>0</v>
      </c>
      <c r="Q4" s="37">
        <f t="shared" si="1"/>
        <v>1</v>
      </c>
      <c r="R4" s="23">
        <f t="shared" si="2"/>
        <v>0</v>
      </c>
      <c r="S4" s="32">
        <f>SMALL($Q$3:$Q$14,2)</f>
        <v>1</v>
      </c>
      <c r="T4" s="38" t="str">
        <f>IF(H28=0,"",VLOOKUP(2,$F$27:$G$38,2,FALSE))</f>
        <v/>
      </c>
      <c r="U4" s="39" t="str">
        <f t="shared" ref="U4:U14" si="34">IF(T4="","",VLOOKUP(T4,$B$3:$O$14,14,FALSE))</f>
        <v/>
      </c>
      <c r="V4" s="40" t="str">
        <f t="shared" si="3"/>
        <v/>
      </c>
      <c r="W4" s="41" t="str">
        <f t="shared" si="4"/>
        <v/>
      </c>
      <c r="X4" s="41" t="str">
        <f t="shared" si="5"/>
        <v/>
      </c>
      <c r="Y4" s="41" t="str">
        <f t="shared" si="6"/>
        <v/>
      </c>
      <c r="Z4" s="42" t="str">
        <f t="shared" si="7"/>
        <v/>
      </c>
      <c r="AA4" s="29">
        <f t="shared" si="8"/>
        <v>0</v>
      </c>
      <c r="AB4" s="4">
        <f t="shared" si="9"/>
        <v>0</v>
      </c>
      <c r="AC4" s="4">
        <f t="shared" si="10"/>
        <v>0</v>
      </c>
      <c r="AD4" s="4">
        <f t="shared" si="11"/>
        <v>0</v>
      </c>
      <c r="AE4" s="4">
        <f t="shared" si="12"/>
        <v>0</v>
      </c>
      <c r="AF4" s="4">
        <f t="shared" si="13"/>
        <v>0</v>
      </c>
      <c r="AG4" s="4">
        <f t="shared" si="14"/>
        <v>0</v>
      </c>
      <c r="AH4" s="4">
        <f t="shared" si="15"/>
        <v>0</v>
      </c>
      <c r="AI4" s="4">
        <f t="shared" si="16"/>
        <v>0</v>
      </c>
      <c r="AJ4" s="4">
        <f t="shared" si="17"/>
        <v>0</v>
      </c>
      <c r="AK4" s="4">
        <f t="shared" si="18"/>
        <v>0</v>
      </c>
      <c r="AL4" s="4">
        <f t="shared" si="19"/>
        <v>0</v>
      </c>
      <c r="AM4" s="4"/>
      <c r="AN4" s="4">
        <f t="shared" si="20"/>
        <v>0</v>
      </c>
      <c r="AO4" s="4">
        <f t="shared" si="21"/>
        <v>0</v>
      </c>
      <c r="AP4" s="4">
        <f t="shared" si="22"/>
        <v>0</v>
      </c>
      <c r="AQ4" s="4">
        <f t="shared" si="23"/>
        <v>0</v>
      </c>
      <c r="AR4" s="4">
        <f t="shared" si="24"/>
        <v>0</v>
      </c>
      <c r="AS4" s="4">
        <f t="shared" si="25"/>
        <v>0</v>
      </c>
      <c r="AT4" s="4">
        <f t="shared" si="26"/>
        <v>0</v>
      </c>
      <c r="AU4" s="4">
        <f t="shared" si="27"/>
        <v>0</v>
      </c>
      <c r="AV4" s="4">
        <f t="shared" si="28"/>
        <v>0</v>
      </c>
      <c r="AW4" s="4">
        <f t="shared" si="29"/>
        <v>0</v>
      </c>
      <c r="AX4" s="4">
        <f t="shared" si="30"/>
        <v>0</v>
      </c>
      <c r="AY4" s="4">
        <f t="shared" si="31"/>
        <v>0</v>
      </c>
      <c r="AZ4" s="14"/>
      <c r="BA4" s="14"/>
    </row>
    <row r="5" spans="1:53" ht="24.95" customHeight="1" x14ac:dyDescent="0.2">
      <c r="A5" s="30">
        <v>3</v>
      </c>
      <c r="B5" s="31"/>
      <c r="C5" s="32" t="str">
        <f t="shared" si="32"/>
        <v/>
      </c>
      <c r="D5" s="39" t="str">
        <f t="shared" ref="D5:D14" si="35">IF(INDEX($A$1:$N$14,COLUMN(),ROW())="","",IF(INDEX($A$1:$N$14,COLUMN(),ROW())=1,0,IF(INDEX($A$1:$N$14,COLUMN(),ROW())=0,1,IF(INDEX($A$1:$N$14,COLUMN(),ROW())="+","-",IF(INDEX($A$1:$N$14,COLUMN(),ROW())="-","+","½")))))</f>
        <v/>
      </c>
      <c r="E5" s="33"/>
      <c r="F5" s="34"/>
      <c r="G5" s="34"/>
      <c r="H5" s="34"/>
      <c r="I5" s="34"/>
      <c r="J5" s="34"/>
      <c r="K5" s="34"/>
      <c r="L5" s="34"/>
      <c r="M5" s="34"/>
      <c r="N5" s="34"/>
      <c r="O5" s="32">
        <f t="shared" si="0"/>
        <v>0</v>
      </c>
      <c r="P5" s="84">
        <f t="shared" si="33"/>
        <v>0</v>
      </c>
      <c r="Q5" s="37">
        <f t="shared" si="1"/>
        <v>1</v>
      </c>
      <c r="R5" s="23">
        <f t="shared" si="2"/>
        <v>0</v>
      </c>
      <c r="S5" s="32">
        <f>SMALL($Q$3:$Q$14,3)</f>
        <v>1</v>
      </c>
      <c r="T5" s="43" t="str">
        <f>IF(H29=0,"",VLOOKUP(3,$F$27:$G$38,2,FALSE))</f>
        <v/>
      </c>
      <c r="U5" s="39" t="str">
        <f t="shared" si="34"/>
        <v/>
      </c>
      <c r="V5" s="40" t="str">
        <f t="shared" si="3"/>
        <v/>
      </c>
      <c r="W5" s="44" t="str">
        <f t="shared" si="4"/>
        <v/>
      </c>
      <c r="X5" s="44" t="str">
        <f t="shared" si="5"/>
        <v/>
      </c>
      <c r="Y5" s="44" t="str">
        <f t="shared" si="6"/>
        <v/>
      </c>
      <c r="Z5" s="45" t="str">
        <f t="shared" si="7"/>
        <v/>
      </c>
      <c r="AA5" s="29">
        <f t="shared" si="8"/>
        <v>0</v>
      </c>
      <c r="AB5" s="4">
        <f t="shared" si="9"/>
        <v>0</v>
      </c>
      <c r="AC5" s="4">
        <f t="shared" si="10"/>
        <v>0</v>
      </c>
      <c r="AD5" s="4">
        <f t="shared" si="11"/>
        <v>0</v>
      </c>
      <c r="AE5" s="4">
        <f t="shared" si="12"/>
        <v>0</v>
      </c>
      <c r="AF5" s="4">
        <f t="shared" si="13"/>
        <v>0</v>
      </c>
      <c r="AG5" s="4">
        <f t="shared" si="14"/>
        <v>0</v>
      </c>
      <c r="AH5" s="4">
        <f t="shared" si="15"/>
        <v>0</v>
      </c>
      <c r="AI5" s="4">
        <f t="shared" si="16"/>
        <v>0</v>
      </c>
      <c r="AJ5" s="4">
        <f t="shared" si="17"/>
        <v>0</v>
      </c>
      <c r="AK5" s="4">
        <f t="shared" si="18"/>
        <v>0</v>
      </c>
      <c r="AL5" s="4">
        <f t="shared" si="19"/>
        <v>0</v>
      </c>
      <c r="AM5" s="4"/>
      <c r="AN5" s="4">
        <f t="shared" si="20"/>
        <v>0</v>
      </c>
      <c r="AO5" s="4">
        <f t="shared" si="21"/>
        <v>0</v>
      </c>
      <c r="AP5" s="4">
        <f t="shared" si="22"/>
        <v>0</v>
      </c>
      <c r="AQ5" s="4">
        <f t="shared" si="23"/>
        <v>0</v>
      </c>
      <c r="AR5" s="4">
        <f t="shared" si="24"/>
        <v>0</v>
      </c>
      <c r="AS5" s="4">
        <f t="shared" si="25"/>
        <v>0</v>
      </c>
      <c r="AT5" s="4">
        <f t="shared" si="26"/>
        <v>0</v>
      </c>
      <c r="AU5" s="4">
        <f t="shared" si="27"/>
        <v>0</v>
      </c>
      <c r="AV5" s="4">
        <f t="shared" si="28"/>
        <v>0</v>
      </c>
      <c r="AW5" s="4">
        <f t="shared" si="29"/>
        <v>0</v>
      </c>
      <c r="AX5" s="4">
        <f t="shared" si="30"/>
        <v>0</v>
      </c>
      <c r="AY5" s="4">
        <f t="shared" si="31"/>
        <v>0</v>
      </c>
      <c r="AZ5" s="14"/>
      <c r="BA5" s="14"/>
    </row>
    <row r="6" spans="1:53" ht="24.95" customHeight="1" x14ac:dyDescent="0.2">
      <c r="A6" s="30">
        <v>4</v>
      </c>
      <c r="B6" s="31"/>
      <c r="C6" s="32" t="str">
        <f t="shared" si="32"/>
        <v/>
      </c>
      <c r="D6" s="39" t="str">
        <f t="shared" si="35"/>
        <v/>
      </c>
      <c r="E6" s="39" t="str">
        <f t="shared" ref="E6:E14" si="36">IF(INDEX($A$1:$N$14,COLUMN(),ROW())="","",IF(INDEX($A$1:$N$14,COLUMN(),ROW())=1,0,IF(INDEX($A$1:$N$14,COLUMN(),ROW())=0,1,IF(INDEX($A$1:$N$14,COLUMN(),ROW())="+","-",IF(INDEX($A$1:$N$14,COLUMN(),ROW())="-","+","½")))))</f>
        <v/>
      </c>
      <c r="F6" s="33"/>
      <c r="G6" s="34"/>
      <c r="H6" s="34"/>
      <c r="I6" s="34"/>
      <c r="J6" s="34"/>
      <c r="K6" s="34"/>
      <c r="L6" s="34"/>
      <c r="M6" s="34"/>
      <c r="N6" s="34"/>
      <c r="O6" s="32">
        <f t="shared" si="0"/>
        <v>0</v>
      </c>
      <c r="P6" s="85">
        <f t="shared" si="33"/>
        <v>0</v>
      </c>
      <c r="Q6" s="37">
        <f t="shared" si="1"/>
        <v>1</v>
      </c>
      <c r="R6" s="23">
        <f t="shared" si="2"/>
        <v>0</v>
      </c>
      <c r="S6" s="32">
        <f>SMALL($Q$3:$Q$14,4)</f>
        <v>1</v>
      </c>
      <c r="T6" s="43" t="str">
        <f>IF(H30=0,"",VLOOKUP(4,$F$27:$G$38,2,FALSE))</f>
        <v/>
      </c>
      <c r="U6" s="39" t="str">
        <f t="shared" si="34"/>
        <v/>
      </c>
      <c r="V6" s="40" t="str">
        <f t="shared" si="3"/>
        <v/>
      </c>
      <c r="W6" s="44" t="str">
        <f t="shared" si="4"/>
        <v/>
      </c>
      <c r="X6" s="44" t="str">
        <f t="shared" si="5"/>
        <v/>
      </c>
      <c r="Y6" s="44" t="str">
        <f t="shared" si="6"/>
        <v/>
      </c>
      <c r="Z6" s="45" t="str">
        <f t="shared" si="7"/>
        <v/>
      </c>
      <c r="AA6" s="29">
        <f t="shared" si="8"/>
        <v>0</v>
      </c>
      <c r="AB6" s="4">
        <f t="shared" si="9"/>
        <v>0</v>
      </c>
      <c r="AC6" s="4">
        <f t="shared" si="10"/>
        <v>0</v>
      </c>
      <c r="AD6" s="4">
        <f t="shared" si="11"/>
        <v>0</v>
      </c>
      <c r="AE6" s="4">
        <f t="shared" si="12"/>
        <v>0</v>
      </c>
      <c r="AF6" s="4">
        <f t="shared" si="13"/>
        <v>0</v>
      </c>
      <c r="AG6" s="4">
        <f t="shared" si="14"/>
        <v>0</v>
      </c>
      <c r="AH6" s="4">
        <f t="shared" si="15"/>
        <v>0</v>
      </c>
      <c r="AI6" s="4">
        <f t="shared" si="16"/>
        <v>0</v>
      </c>
      <c r="AJ6" s="4">
        <f t="shared" si="17"/>
        <v>0</v>
      </c>
      <c r="AK6" s="4">
        <f t="shared" si="18"/>
        <v>0</v>
      </c>
      <c r="AL6" s="4">
        <f t="shared" si="19"/>
        <v>0</v>
      </c>
      <c r="AM6" s="4"/>
      <c r="AN6" s="4">
        <f t="shared" si="20"/>
        <v>0</v>
      </c>
      <c r="AO6" s="4">
        <f t="shared" si="21"/>
        <v>0</v>
      </c>
      <c r="AP6" s="4">
        <f t="shared" si="22"/>
        <v>0</v>
      </c>
      <c r="AQ6" s="4">
        <f t="shared" si="23"/>
        <v>0</v>
      </c>
      <c r="AR6" s="4">
        <f t="shared" si="24"/>
        <v>0</v>
      </c>
      <c r="AS6" s="4">
        <f t="shared" si="25"/>
        <v>0</v>
      </c>
      <c r="AT6" s="4">
        <f t="shared" si="26"/>
        <v>0</v>
      </c>
      <c r="AU6" s="4">
        <f t="shared" si="27"/>
        <v>0</v>
      </c>
      <c r="AV6" s="4">
        <f t="shared" si="28"/>
        <v>0</v>
      </c>
      <c r="AW6" s="4">
        <f t="shared" si="29"/>
        <v>0</v>
      </c>
      <c r="AX6" s="4">
        <f t="shared" si="30"/>
        <v>0</v>
      </c>
      <c r="AY6" s="4">
        <f t="shared" si="31"/>
        <v>0</v>
      </c>
      <c r="AZ6" s="14"/>
      <c r="BA6" s="14"/>
    </row>
    <row r="7" spans="1:53" ht="24.95" customHeight="1" x14ac:dyDescent="0.2">
      <c r="A7" s="30">
        <v>5</v>
      </c>
      <c r="B7" s="31"/>
      <c r="C7" s="32" t="str">
        <f t="shared" si="32"/>
        <v/>
      </c>
      <c r="D7" s="39" t="str">
        <f t="shared" si="35"/>
        <v/>
      </c>
      <c r="E7" s="39" t="str">
        <f t="shared" si="36"/>
        <v/>
      </c>
      <c r="F7" s="39" t="str">
        <f t="shared" ref="F7:F14" si="37">IF(INDEX($A$1:$N$14,COLUMN(),ROW())="","",IF(INDEX($A$1:$N$14,COLUMN(),ROW())=1,0,IF(INDEX($A$1:$N$14,COLUMN(),ROW())=0,1,IF(INDEX($A$1:$N$14,COLUMN(),ROW())="+","-",IF(INDEX($A$1:$N$14,COLUMN(),ROW())="-","+","½")))))</f>
        <v/>
      </c>
      <c r="G7" s="33"/>
      <c r="H7" s="34"/>
      <c r="I7" s="34"/>
      <c r="J7" s="34"/>
      <c r="K7" s="34"/>
      <c r="L7" s="34"/>
      <c r="M7" s="34"/>
      <c r="N7" s="34"/>
      <c r="O7" s="32">
        <f t="shared" si="0"/>
        <v>0</v>
      </c>
      <c r="P7" s="36">
        <f t="shared" si="33"/>
        <v>0</v>
      </c>
      <c r="Q7" s="37">
        <f t="shared" si="1"/>
        <v>1</v>
      </c>
      <c r="R7" s="23">
        <f t="shared" si="2"/>
        <v>0</v>
      </c>
      <c r="S7" s="32">
        <f>SMALL($Q$3:$Q$14,5)</f>
        <v>1</v>
      </c>
      <c r="T7" s="43" t="str">
        <f>IF(H31=0,"",VLOOKUP(5,$F$27:$G$38,2,FALSE))</f>
        <v/>
      </c>
      <c r="U7" s="39" t="str">
        <f t="shared" si="34"/>
        <v/>
      </c>
      <c r="V7" s="40" t="str">
        <f t="shared" si="3"/>
        <v/>
      </c>
      <c r="W7" s="44" t="str">
        <f t="shared" si="4"/>
        <v/>
      </c>
      <c r="X7" s="44" t="str">
        <f t="shared" si="5"/>
        <v/>
      </c>
      <c r="Y7" s="44" t="str">
        <f t="shared" si="6"/>
        <v/>
      </c>
      <c r="Z7" s="45" t="str">
        <f t="shared" si="7"/>
        <v/>
      </c>
      <c r="AA7" s="29">
        <f t="shared" si="8"/>
        <v>0</v>
      </c>
      <c r="AB7" s="4">
        <f t="shared" si="9"/>
        <v>0</v>
      </c>
      <c r="AC7" s="4">
        <f t="shared" si="10"/>
        <v>0</v>
      </c>
      <c r="AD7" s="4">
        <f t="shared" si="11"/>
        <v>0</v>
      </c>
      <c r="AE7" s="4">
        <f t="shared" si="12"/>
        <v>0</v>
      </c>
      <c r="AF7" s="4">
        <f t="shared" si="13"/>
        <v>0</v>
      </c>
      <c r="AG7" s="4">
        <f t="shared" si="14"/>
        <v>0</v>
      </c>
      <c r="AH7" s="4">
        <f t="shared" si="15"/>
        <v>0</v>
      </c>
      <c r="AI7" s="4">
        <f t="shared" si="16"/>
        <v>0</v>
      </c>
      <c r="AJ7" s="4">
        <f t="shared" si="17"/>
        <v>0</v>
      </c>
      <c r="AK7" s="4">
        <f t="shared" si="18"/>
        <v>0</v>
      </c>
      <c r="AL7" s="4">
        <f t="shared" si="19"/>
        <v>0</v>
      </c>
      <c r="AM7" s="4"/>
      <c r="AN7" s="4">
        <f t="shared" si="20"/>
        <v>0</v>
      </c>
      <c r="AO7" s="4">
        <f t="shared" si="21"/>
        <v>0</v>
      </c>
      <c r="AP7" s="4">
        <f t="shared" si="22"/>
        <v>0</v>
      </c>
      <c r="AQ7" s="4">
        <f t="shared" si="23"/>
        <v>0</v>
      </c>
      <c r="AR7" s="4">
        <f t="shared" si="24"/>
        <v>0</v>
      </c>
      <c r="AS7" s="4">
        <f t="shared" si="25"/>
        <v>0</v>
      </c>
      <c r="AT7" s="4">
        <f t="shared" si="26"/>
        <v>0</v>
      </c>
      <c r="AU7" s="4">
        <f t="shared" si="27"/>
        <v>0</v>
      </c>
      <c r="AV7" s="4">
        <f t="shared" si="28"/>
        <v>0</v>
      </c>
      <c r="AW7" s="4">
        <f t="shared" si="29"/>
        <v>0</v>
      </c>
      <c r="AX7" s="4">
        <f t="shared" si="30"/>
        <v>0</v>
      </c>
      <c r="AY7" s="4">
        <f t="shared" si="31"/>
        <v>0</v>
      </c>
      <c r="AZ7" s="14"/>
      <c r="BA7" s="14"/>
    </row>
    <row r="8" spans="1:53" ht="24.95" customHeight="1" x14ac:dyDescent="0.2">
      <c r="A8" s="30">
        <v>6</v>
      </c>
      <c r="B8" s="31"/>
      <c r="C8" s="32" t="str">
        <f t="shared" si="32"/>
        <v/>
      </c>
      <c r="D8" s="39" t="str">
        <f t="shared" si="35"/>
        <v/>
      </c>
      <c r="E8" s="39" t="str">
        <f t="shared" si="36"/>
        <v/>
      </c>
      <c r="F8" s="39" t="str">
        <f t="shared" si="37"/>
        <v/>
      </c>
      <c r="G8" s="39" t="str">
        <f t="shared" ref="G8:G14" si="38">IF(INDEX($A$1:$N$14,COLUMN(),ROW())="","",IF(INDEX($A$1:$N$14,COLUMN(),ROW())=1,0,IF(INDEX($A$1:$N$14,COLUMN(),ROW())=0,1,IF(INDEX($A$1:$N$14,COLUMN(),ROW())="+","-",IF(INDEX($A$1:$N$14,COLUMN(),ROW())="-","+","½")))))</f>
        <v/>
      </c>
      <c r="H8" s="33"/>
      <c r="I8" s="34"/>
      <c r="J8" s="34"/>
      <c r="K8" s="34"/>
      <c r="L8" s="34"/>
      <c r="M8" s="34"/>
      <c r="N8" s="34"/>
      <c r="O8" s="32">
        <f t="shared" si="0"/>
        <v>0</v>
      </c>
      <c r="P8" s="36">
        <f t="shared" si="33"/>
        <v>0</v>
      </c>
      <c r="Q8" s="37">
        <f t="shared" si="1"/>
        <v>1</v>
      </c>
      <c r="R8" s="23">
        <f t="shared" si="2"/>
        <v>0</v>
      </c>
      <c r="S8" s="32">
        <f>SMALL($Q$3:$Q$14,6)</f>
        <v>1</v>
      </c>
      <c r="T8" s="43" t="str">
        <f>IF(H32=0,"",VLOOKUP(6,$F$27:$G$38,2,FALSE))</f>
        <v/>
      </c>
      <c r="U8" s="39" t="str">
        <f t="shared" si="34"/>
        <v/>
      </c>
      <c r="V8" s="40" t="str">
        <f t="shared" si="3"/>
        <v/>
      </c>
      <c r="W8" s="44" t="str">
        <f t="shared" si="4"/>
        <v/>
      </c>
      <c r="X8" s="44" t="str">
        <f t="shared" si="5"/>
        <v/>
      </c>
      <c r="Y8" s="44" t="str">
        <f t="shared" si="6"/>
        <v/>
      </c>
      <c r="Z8" s="45" t="str">
        <f t="shared" si="7"/>
        <v/>
      </c>
      <c r="AA8" s="29">
        <f t="shared" si="8"/>
        <v>0</v>
      </c>
      <c r="AB8" s="4">
        <f t="shared" si="9"/>
        <v>0</v>
      </c>
      <c r="AC8" s="4">
        <f t="shared" si="10"/>
        <v>0</v>
      </c>
      <c r="AD8" s="4">
        <f t="shared" si="11"/>
        <v>0</v>
      </c>
      <c r="AE8" s="4">
        <f t="shared" si="12"/>
        <v>0</v>
      </c>
      <c r="AF8" s="4">
        <f t="shared" si="13"/>
        <v>0</v>
      </c>
      <c r="AG8" s="4">
        <f t="shared" si="14"/>
        <v>0</v>
      </c>
      <c r="AH8" s="4">
        <f t="shared" si="15"/>
        <v>0</v>
      </c>
      <c r="AI8" s="4">
        <f t="shared" si="16"/>
        <v>0</v>
      </c>
      <c r="AJ8" s="4">
        <f t="shared" si="17"/>
        <v>0</v>
      </c>
      <c r="AK8" s="4">
        <f t="shared" si="18"/>
        <v>0</v>
      </c>
      <c r="AL8" s="4">
        <f t="shared" si="19"/>
        <v>0</v>
      </c>
      <c r="AM8" s="4"/>
      <c r="AN8" s="4">
        <f t="shared" si="20"/>
        <v>0</v>
      </c>
      <c r="AO8" s="4">
        <f t="shared" si="21"/>
        <v>0</v>
      </c>
      <c r="AP8" s="4">
        <f t="shared" si="22"/>
        <v>0</v>
      </c>
      <c r="AQ8" s="4">
        <f t="shared" si="23"/>
        <v>0</v>
      </c>
      <c r="AR8" s="4">
        <f t="shared" si="24"/>
        <v>0</v>
      </c>
      <c r="AS8" s="4">
        <f t="shared" si="25"/>
        <v>0</v>
      </c>
      <c r="AT8" s="4">
        <f t="shared" si="26"/>
        <v>0</v>
      </c>
      <c r="AU8" s="4">
        <f t="shared" si="27"/>
        <v>0</v>
      </c>
      <c r="AV8" s="4">
        <f t="shared" si="28"/>
        <v>0</v>
      </c>
      <c r="AW8" s="4">
        <f t="shared" si="29"/>
        <v>0</v>
      </c>
      <c r="AX8" s="4">
        <f t="shared" si="30"/>
        <v>0</v>
      </c>
      <c r="AY8" s="4">
        <f t="shared" si="31"/>
        <v>0</v>
      </c>
      <c r="AZ8" s="14"/>
      <c r="BA8" s="14"/>
    </row>
    <row r="9" spans="1:53" ht="24.95" customHeight="1" x14ac:dyDescent="0.2">
      <c r="A9" s="30">
        <v>7</v>
      </c>
      <c r="B9" s="31"/>
      <c r="C9" s="32" t="str">
        <f t="shared" si="32"/>
        <v/>
      </c>
      <c r="D9" s="39" t="str">
        <f t="shared" si="35"/>
        <v/>
      </c>
      <c r="E9" s="39" t="str">
        <f t="shared" si="36"/>
        <v/>
      </c>
      <c r="F9" s="39" t="str">
        <f t="shared" si="37"/>
        <v/>
      </c>
      <c r="G9" s="39" t="str">
        <f t="shared" si="38"/>
        <v/>
      </c>
      <c r="H9" s="39" t="str">
        <f t="shared" ref="H9:H14" si="39">IF(INDEX($A$1:$N$14,COLUMN(),ROW())="","",IF(INDEX($A$1:$N$14,COLUMN(),ROW())=1,0,IF(INDEX($A$1:$N$14,COLUMN(),ROW())=0,1,IF(INDEX($A$1:$N$14,COLUMN(),ROW())="+","-",IF(INDEX($A$1:$N$14,COLUMN(),ROW())="-","+","½")))))</f>
        <v/>
      </c>
      <c r="I9" s="33"/>
      <c r="J9" s="34"/>
      <c r="K9" s="34"/>
      <c r="L9" s="34"/>
      <c r="M9" s="34"/>
      <c r="N9" s="34"/>
      <c r="O9" s="32">
        <f t="shared" si="0"/>
        <v>0</v>
      </c>
      <c r="P9" s="36">
        <f t="shared" si="33"/>
        <v>0</v>
      </c>
      <c r="Q9" s="37">
        <f t="shared" si="1"/>
        <v>1</v>
      </c>
      <c r="R9" s="23">
        <f t="shared" si="2"/>
        <v>0</v>
      </c>
      <c r="S9" s="32">
        <f>SMALL($Q$3:$Q$14,7)</f>
        <v>1</v>
      </c>
      <c r="T9" s="43" t="str">
        <f>IF(H33=0,"",VLOOKUP(7,$F$27:$G$38,2,FALSE))</f>
        <v/>
      </c>
      <c r="U9" s="39" t="str">
        <f t="shared" si="34"/>
        <v/>
      </c>
      <c r="V9" s="40" t="str">
        <f t="shared" si="3"/>
        <v/>
      </c>
      <c r="W9" s="44" t="str">
        <f t="shared" si="4"/>
        <v/>
      </c>
      <c r="X9" s="44" t="str">
        <f t="shared" si="5"/>
        <v/>
      </c>
      <c r="Y9" s="44" t="str">
        <f t="shared" si="6"/>
        <v/>
      </c>
      <c r="Z9" s="45" t="str">
        <f t="shared" si="7"/>
        <v/>
      </c>
      <c r="AA9" s="29">
        <f t="shared" si="8"/>
        <v>0</v>
      </c>
      <c r="AB9" s="4">
        <f t="shared" si="9"/>
        <v>0</v>
      </c>
      <c r="AC9" s="4">
        <f t="shared" si="10"/>
        <v>0</v>
      </c>
      <c r="AD9" s="4">
        <f t="shared" si="11"/>
        <v>0</v>
      </c>
      <c r="AE9" s="4">
        <f t="shared" si="12"/>
        <v>0</v>
      </c>
      <c r="AF9" s="4">
        <f t="shared" si="13"/>
        <v>0</v>
      </c>
      <c r="AG9" s="4">
        <f t="shared" si="14"/>
        <v>0</v>
      </c>
      <c r="AH9" s="4">
        <f t="shared" si="15"/>
        <v>0</v>
      </c>
      <c r="AI9" s="4">
        <f t="shared" si="16"/>
        <v>0</v>
      </c>
      <c r="AJ9" s="4">
        <f t="shared" si="17"/>
        <v>0</v>
      </c>
      <c r="AK9" s="4">
        <f t="shared" si="18"/>
        <v>0</v>
      </c>
      <c r="AL9" s="4">
        <f t="shared" si="19"/>
        <v>0</v>
      </c>
      <c r="AM9" s="4"/>
      <c r="AN9" s="4">
        <f t="shared" si="20"/>
        <v>0</v>
      </c>
      <c r="AO9" s="4">
        <f t="shared" si="21"/>
        <v>0</v>
      </c>
      <c r="AP9" s="4">
        <f t="shared" si="22"/>
        <v>0</v>
      </c>
      <c r="AQ9" s="4">
        <f t="shared" si="23"/>
        <v>0</v>
      </c>
      <c r="AR9" s="4">
        <f t="shared" si="24"/>
        <v>0</v>
      </c>
      <c r="AS9" s="4">
        <f t="shared" si="25"/>
        <v>0</v>
      </c>
      <c r="AT9" s="4">
        <f t="shared" si="26"/>
        <v>0</v>
      </c>
      <c r="AU9" s="4">
        <f t="shared" si="27"/>
        <v>0</v>
      </c>
      <c r="AV9" s="4">
        <f t="shared" si="28"/>
        <v>0</v>
      </c>
      <c r="AW9" s="4">
        <f t="shared" si="29"/>
        <v>0</v>
      </c>
      <c r="AX9" s="4">
        <f t="shared" si="30"/>
        <v>0</v>
      </c>
      <c r="AY9" s="4">
        <f t="shared" si="31"/>
        <v>0</v>
      </c>
      <c r="AZ9" s="14"/>
      <c r="BA9" s="14"/>
    </row>
    <row r="10" spans="1:53" ht="24.95" customHeight="1" x14ac:dyDescent="0.2">
      <c r="A10" s="30">
        <v>8</v>
      </c>
      <c r="B10" s="31"/>
      <c r="C10" s="32" t="str">
        <f t="shared" si="32"/>
        <v/>
      </c>
      <c r="D10" s="39" t="str">
        <f t="shared" si="35"/>
        <v/>
      </c>
      <c r="E10" s="39" t="str">
        <f t="shared" si="36"/>
        <v/>
      </c>
      <c r="F10" s="39" t="str">
        <f t="shared" si="37"/>
        <v/>
      </c>
      <c r="G10" s="39" t="str">
        <f t="shared" si="38"/>
        <v/>
      </c>
      <c r="H10" s="39" t="str">
        <f t="shared" si="39"/>
        <v/>
      </c>
      <c r="I10" s="39" t="str">
        <f>IF(INDEX($A$1:$N$14,COLUMN(),ROW())="","",IF(INDEX($A$1:$N$14,COLUMN(),ROW())=1,0,IF(INDEX($A$1:$N$14,COLUMN(),ROW())=0,1,IF(INDEX($A$1:$N$14,COLUMN(),ROW())="+","-",IF(INDEX($A$1:$N$14,COLUMN(),ROW())="-","+","½")))))</f>
        <v/>
      </c>
      <c r="J10" s="33"/>
      <c r="K10" s="34"/>
      <c r="L10" s="34"/>
      <c r="M10" s="34"/>
      <c r="N10" s="34"/>
      <c r="O10" s="32">
        <f t="shared" si="0"/>
        <v>0</v>
      </c>
      <c r="P10" s="36">
        <f t="shared" si="33"/>
        <v>0</v>
      </c>
      <c r="Q10" s="37">
        <f t="shared" si="1"/>
        <v>1</v>
      </c>
      <c r="R10" s="23">
        <f t="shared" si="2"/>
        <v>0</v>
      </c>
      <c r="S10" s="32">
        <f>SMALL($Q$3:$Q$14,8)</f>
        <v>1</v>
      </c>
      <c r="T10" s="43" t="str">
        <f>IF(H34=0,"",VLOOKUP(8,$F$27:$G$38,2,FALSE))</f>
        <v/>
      </c>
      <c r="U10" s="39" t="str">
        <f t="shared" si="34"/>
        <v/>
      </c>
      <c r="V10" s="40" t="str">
        <f t="shared" si="3"/>
        <v/>
      </c>
      <c r="W10" s="44" t="str">
        <f t="shared" si="4"/>
        <v/>
      </c>
      <c r="X10" s="44" t="str">
        <f t="shared" si="5"/>
        <v/>
      </c>
      <c r="Y10" s="44" t="str">
        <f t="shared" si="6"/>
        <v/>
      </c>
      <c r="Z10" s="45" t="str">
        <f t="shared" si="7"/>
        <v/>
      </c>
      <c r="AA10" s="29">
        <f t="shared" si="8"/>
        <v>0</v>
      </c>
      <c r="AB10" s="4">
        <f t="shared" si="9"/>
        <v>0</v>
      </c>
      <c r="AC10" s="4">
        <f t="shared" si="10"/>
        <v>0</v>
      </c>
      <c r="AD10" s="4">
        <f t="shared" si="11"/>
        <v>0</v>
      </c>
      <c r="AE10" s="4">
        <f t="shared" si="12"/>
        <v>0</v>
      </c>
      <c r="AF10" s="4">
        <f t="shared" si="13"/>
        <v>0</v>
      </c>
      <c r="AG10" s="4">
        <f t="shared" si="14"/>
        <v>0</v>
      </c>
      <c r="AH10" s="4">
        <f t="shared" si="15"/>
        <v>0</v>
      </c>
      <c r="AI10" s="4">
        <f t="shared" si="16"/>
        <v>0</v>
      </c>
      <c r="AJ10" s="4">
        <f t="shared" si="17"/>
        <v>0</v>
      </c>
      <c r="AK10" s="4">
        <f t="shared" si="18"/>
        <v>0</v>
      </c>
      <c r="AL10" s="4">
        <f t="shared" si="19"/>
        <v>0</v>
      </c>
      <c r="AM10" s="4"/>
      <c r="AN10" s="4">
        <f t="shared" si="20"/>
        <v>0</v>
      </c>
      <c r="AO10" s="4">
        <f t="shared" si="21"/>
        <v>0</v>
      </c>
      <c r="AP10" s="4">
        <f t="shared" si="22"/>
        <v>0</v>
      </c>
      <c r="AQ10" s="4">
        <f t="shared" si="23"/>
        <v>0</v>
      </c>
      <c r="AR10" s="4">
        <f t="shared" si="24"/>
        <v>0</v>
      </c>
      <c r="AS10" s="4">
        <f t="shared" si="25"/>
        <v>0</v>
      </c>
      <c r="AT10" s="4">
        <f t="shared" si="26"/>
        <v>0</v>
      </c>
      <c r="AU10" s="4">
        <f t="shared" si="27"/>
        <v>0</v>
      </c>
      <c r="AV10" s="4">
        <f t="shared" si="28"/>
        <v>0</v>
      </c>
      <c r="AW10" s="4">
        <f t="shared" si="29"/>
        <v>0</v>
      </c>
      <c r="AX10" s="4">
        <f t="shared" si="30"/>
        <v>0</v>
      </c>
      <c r="AY10" s="4">
        <f t="shared" si="31"/>
        <v>0</v>
      </c>
      <c r="AZ10" s="14"/>
      <c r="BA10" s="14"/>
    </row>
    <row r="11" spans="1:53" ht="24.95" customHeight="1" x14ac:dyDescent="0.2">
      <c r="A11" s="30">
        <v>9</v>
      </c>
      <c r="B11" s="31"/>
      <c r="C11" s="32" t="str">
        <f t="shared" si="32"/>
        <v/>
      </c>
      <c r="D11" s="39" t="str">
        <f t="shared" si="35"/>
        <v/>
      </c>
      <c r="E11" s="39" t="str">
        <f t="shared" si="36"/>
        <v/>
      </c>
      <c r="F11" s="39" t="str">
        <f t="shared" si="37"/>
        <v/>
      </c>
      <c r="G11" s="39" t="str">
        <f t="shared" si="38"/>
        <v/>
      </c>
      <c r="H11" s="39" t="str">
        <f t="shared" si="39"/>
        <v/>
      </c>
      <c r="I11" s="39" t="str">
        <f>IF(INDEX($A$1:$N$14,COLUMN(),ROW())="","",IF(INDEX($A$1:$N$14,COLUMN(),ROW())=1,0,IF(INDEX($A$1:$N$14,COLUMN(),ROW())=0,1,IF(INDEX($A$1:$N$14,COLUMN(),ROW())="+","-",IF(INDEX($A$1:$N$14,COLUMN(),ROW())="-","+","½")))))</f>
        <v/>
      </c>
      <c r="J11" s="39" t="str">
        <f>IF(INDEX($A$1:$N$14,COLUMN(),ROW())="","",IF(INDEX($A$1:$N$14,COLUMN(),ROW())=1,0,IF(INDEX($A$1:$N$14,COLUMN(),ROW())=0,1,IF(INDEX($A$1:$N$14,COLUMN(),ROW())="+","-",IF(INDEX($A$1:$N$14,COLUMN(),ROW())="-","+","½")))))</f>
        <v/>
      </c>
      <c r="K11" s="33"/>
      <c r="L11" s="34"/>
      <c r="M11" s="34"/>
      <c r="N11" s="34"/>
      <c r="O11" s="32">
        <f t="shared" si="0"/>
        <v>0</v>
      </c>
      <c r="P11" s="36">
        <f t="shared" si="33"/>
        <v>0</v>
      </c>
      <c r="Q11" s="37">
        <f t="shared" si="1"/>
        <v>1</v>
      </c>
      <c r="R11" s="23">
        <f t="shared" si="2"/>
        <v>0</v>
      </c>
      <c r="S11" s="32">
        <f>SMALL($Q$3:$Q$14,9)</f>
        <v>1</v>
      </c>
      <c r="T11" s="43" t="str">
        <f>IF(H35=0,"",VLOOKUP(9,$F$27:$G$38,2,FALSE))</f>
        <v/>
      </c>
      <c r="U11" s="39" t="str">
        <f t="shared" si="34"/>
        <v/>
      </c>
      <c r="V11" s="40" t="str">
        <f t="shared" si="3"/>
        <v/>
      </c>
      <c r="W11" s="44" t="str">
        <f t="shared" si="4"/>
        <v/>
      </c>
      <c r="X11" s="44" t="str">
        <f t="shared" si="5"/>
        <v/>
      </c>
      <c r="Y11" s="44" t="str">
        <f t="shared" si="6"/>
        <v/>
      </c>
      <c r="Z11" s="45" t="str">
        <f t="shared" si="7"/>
        <v/>
      </c>
      <c r="AA11" s="29">
        <f t="shared" si="8"/>
        <v>0</v>
      </c>
      <c r="AB11" s="4">
        <f t="shared" si="9"/>
        <v>0</v>
      </c>
      <c r="AC11" s="4">
        <f t="shared" si="10"/>
        <v>0</v>
      </c>
      <c r="AD11" s="4">
        <f t="shared" si="11"/>
        <v>0</v>
      </c>
      <c r="AE11" s="4">
        <f t="shared" si="12"/>
        <v>0</v>
      </c>
      <c r="AF11" s="4">
        <f t="shared" si="13"/>
        <v>0</v>
      </c>
      <c r="AG11" s="4">
        <f t="shared" si="14"/>
        <v>0</v>
      </c>
      <c r="AH11" s="4">
        <f t="shared" si="15"/>
        <v>0</v>
      </c>
      <c r="AI11" s="4">
        <f t="shared" si="16"/>
        <v>0</v>
      </c>
      <c r="AJ11" s="4">
        <f t="shared" si="17"/>
        <v>0</v>
      </c>
      <c r="AK11" s="4">
        <f t="shared" si="18"/>
        <v>0</v>
      </c>
      <c r="AL11" s="4">
        <f t="shared" si="19"/>
        <v>0</v>
      </c>
      <c r="AM11" s="4"/>
      <c r="AN11" s="4">
        <f t="shared" si="20"/>
        <v>0</v>
      </c>
      <c r="AO11" s="4">
        <f t="shared" si="21"/>
        <v>0</v>
      </c>
      <c r="AP11" s="4">
        <f t="shared" si="22"/>
        <v>0</v>
      </c>
      <c r="AQ11" s="4">
        <f t="shared" si="23"/>
        <v>0</v>
      </c>
      <c r="AR11" s="4">
        <f t="shared" si="24"/>
        <v>0</v>
      </c>
      <c r="AS11" s="4">
        <f t="shared" si="25"/>
        <v>0</v>
      </c>
      <c r="AT11" s="4">
        <f t="shared" si="26"/>
        <v>0</v>
      </c>
      <c r="AU11" s="4">
        <f t="shared" si="27"/>
        <v>0</v>
      </c>
      <c r="AV11" s="4">
        <f t="shared" si="28"/>
        <v>0</v>
      </c>
      <c r="AW11" s="4">
        <f t="shared" si="29"/>
        <v>0</v>
      </c>
      <c r="AX11" s="4">
        <f t="shared" si="30"/>
        <v>0</v>
      </c>
      <c r="AY11" s="4">
        <f t="shared" si="31"/>
        <v>0</v>
      </c>
      <c r="AZ11" s="14"/>
      <c r="BA11" s="14"/>
    </row>
    <row r="12" spans="1:53" ht="24.95" customHeight="1" x14ac:dyDescent="0.2">
      <c r="A12" s="30">
        <v>10</v>
      </c>
      <c r="B12" s="31"/>
      <c r="C12" s="32" t="str">
        <f t="shared" si="32"/>
        <v/>
      </c>
      <c r="D12" s="39" t="str">
        <f t="shared" si="35"/>
        <v/>
      </c>
      <c r="E12" s="39" t="str">
        <f t="shared" si="36"/>
        <v/>
      </c>
      <c r="F12" s="39" t="str">
        <f t="shared" si="37"/>
        <v/>
      </c>
      <c r="G12" s="39" t="str">
        <f t="shared" si="38"/>
        <v/>
      </c>
      <c r="H12" s="39" t="str">
        <f t="shared" si="39"/>
        <v/>
      </c>
      <c r="I12" s="39" t="str">
        <f>IF(INDEX($A$1:$N$14,COLUMN(),ROW())="","",IF(INDEX($A$1:$N$14,COLUMN(),ROW())=1,0,IF(INDEX($A$1:$N$14,COLUMN(),ROW())=0,1,IF(INDEX($A$1:$N$14,COLUMN(),ROW())="+","-",IF(INDEX($A$1:$N$14,COLUMN(),ROW())="-","+","½")))))</f>
        <v/>
      </c>
      <c r="J12" s="39" t="str">
        <f>IF(INDEX($A$1:$N$14,COLUMN(),ROW())="","",IF(INDEX($A$1:$N$14,COLUMN(),ROW())=1,0,IF(INDEX($A$1:$N$14,COLUMN(),ROW())=0,1,IF(INDEX($A$1:$N$14,COLUMN(),ROW())="+","-",IF(INDEX($A$1:$N$14,COLUMN(),ROW())="-","+","½")))))</f>
        <v/>
      </c>
      <c r="K12" s="39" t="str">
        <f>IF(INDEX($A$1:$N$14,COLUMN(),ROW())="","",IF(INDEX($A$1:$N$14,COLUMN(),ROW())=1,0,IF(INDEX($A$1:$N$14,COLUMN(),ROW())=0,1,IF(INDEX($A$1:$N$14,COLUMN(),ROW())="+","-",IF(INDEX($A$1:$N$14,COLUMN(),ROW())="-","+","½")))))</f>
        <v/>
      </c>
      <c r="L12" s="33"/>
      <c r="M12" s="34"/>
      <c r="N12" s="34"/>
      <c r="O12" s="32">
        <f t="shared" si="0"/>
        <v>0</v>
      </c>
      <c r="P12" s="36">
        <f t="shared" si="33"/>
        <v>0</v>
      </c>
      <c r="Q12" s="37">
        <f t="shared" si="1"/>
        <v>1</v>
      </c>
      <c r="R12" s="23">
        <f t="shared" si="2"/>
        <v>0</v>
      </c>
      <c r="S12" s="32">
        <f>SMALL($Q$3:$Q$14,10)</f>
        <v>1</v>
      </c>
      <c r="T12" s="43" t="str">
        <f>IF(H36=0,"",VLOOKUP(10,$F$27:$G$38,2,FALSE))</f>
        <v/>
      </c>
      <c r="U12" s="39" t="str">
        <f t="shared" si="34"/>
        <v/>
      </c>
      <c r="V12" s="40" t="str">
        <f t="shared" si="3"/>
        <v/>
      </c>
      <c r="W12" s="44" t="str">
        <f t="shared" si="4"/>
        <v/>
      </c>
      <c r="X12" s="44" t="str">
        <f t="shared" si="5"/>
        <v/>
      </c>
      <c r="Y12" s="44" t="str">
        <f t="shared" si="6"/>
        <v/>
      </c>
      <c r="Z12" s="45" t="str">
        <f t="shared" si="7"/>
        <v/>
      </c>
      <c r="AA12" s="29">
        <f t="shared" si="8"/>
        <v>0</v>
      </c>
      <c r="AB12" s="4">
        <f t="shared" si="9"/>
        <v>0</v>
      </c>
      <c r="AC12" s="4">
        <f t="shared" si="10"/>
        <v>0</v>
      </c>
      <c r="AD12" s="4">
        <f t="shared" si="11"/>
        <v>0</v>
      </c>
      <c r="AE12" s="4">
        <f t="shared" si="12"/>
        <v>0</v>
      </c>
      <c r="AF12" s="4">
        <f t="shared" si="13"/>
        <v>0</v>
      </c>
      <c r="AG12" s="4">
        <f t="shared" si="14"/>
        <v>0</v>
      </c>
      <c r="AH12" s="4">
        <f t="shared" si="15"/>
        <v>0</v>
      </c>
      <c r="AI12" s="4">
        <f t="shared" si="16"/>
        <v>0</v>
      </c>
      <c r="AJ12" s="4">
        <f t="shared" si="17"/>
        <v>0</v>
      </c>
      <c r="AK12" s="4">
        <f t="shared" si="18"/>
        <v>0</v>
      </c>
      <c r="AL12" s="4">
        <f t="shared" si="19"/>
        <v>0</v>
      </c>
      <c r="AM12" s="4"/>
      <c r="AN12" s="4">
        <f t="shared" si="20"/>
        <v>0</v>
      </c>
      <c r="AO12" s="4">
        <f t="shared" si="21"/>
        <v>0</v>
      </c>
      <c r="AP12" s="4">
        <f t="shared" si="22"/>
        <v>0</v>
      </c>
      <c r="AQ12" s="4">
        <f t="shared" si="23"/>
        <v>0</v>
      </c>
      <c r="AR12" s="4">
        <f t="shared" si="24"/>
        <v>0</v>
      </c>
      <c r="AS12" s="4">
        <f t="shared" si="25"/>
        <v>0</v>
      </c>
      <c r="AT12" s="4">
        <f t="shared" si="26"/>
        <v>0</v>
      </c>
      <c r="AU12" s="4">
        <f t="shared" si="27"/>
        <v>0</v>
      </c>
      <c r="AV12" s="4">
        <f t="shared" si="28"/>
        <v>0</v>
      </c>
      <c r="AW12" s="4">
        <f t="shared" si="29"/>
        <v>0</v>
      </c>
      <c r="AX12" s="4">
        <f t="shared" si="30"/>
        <v>0</v>
      </c>
      <c r="AY12" s="4">
        <f t="shared" si="31"/>
        <v>0</v>
      </c>
      <c r="AZ12" s="14"/>
      <c r="BA12" s="14"/>
    </row>
    <row r="13" spans="1:53" ht="24.95" customHeight="1" x14ac:dyDescent="0.2">
      <c r="A13" s="30">
        <v>11</v>
      </c>
      <c r="B13" s="31"/>
      <c r="C13" s="32" t="str">
        <f t="shared" si="32"/>
        <v/>
      </c>
      <c r="D13" s="39" t="str">
        <f t="shared" si="35"/>
        <v/>
      </c>
      <c r="E13" s="39" t="str">
        <f t="shared" si="36"/>
        <v/>
      </c>
      <c r="F13" s="39" t="str">
        <f t="shared" si="37"/>
        <v/>
      </c>
      <c r="G13" s="39" t="str">
        <f t="shared" si="38"/>
        <v/>
      </c>
      <c r="H13" s="39" t="str">
        <f t="shared" si="39"/>
        <v/>
      </c>
      <c r="I13" s="39" t="str">
        <f>IF(INDEX($A$1:$N$14,COLUMN(),ROW())="","",IF(INDEX($A$1:$N$14,COLUMN(),ROW())=1,0,IF(INDEX($A$1:$N$14,COLUMN(),ROW())=0,1,IF(INDEX($A$1:$N$14,COLUMN(),ROW())="+","-",IF(INDEX($A$1:$N$14,COLUMN(),ROW())="-","+","½")))))</f>
        <v/>
      </c>
      <c r="J13" s="39" t="str">
        <f>IF(INDEX($A$1:$N$14,COLUMN(),ROW())="","",IF(INDEX($A$1:$N$14,COLUMN(),ROW())=1,0,IF(INDEX($A$1:$N$14,COLUMN(),ROW())=0,1,IF(INDEX($A$1:$N$14,COLUMN(),ROW())="+","-",IF(INDEX($A$1:$N$14,COLUMN(),ROW())="-","+","½")))))</f>
        <v/>
      </c>
      <c r="K13" s="39" t="str">
        <f>IF(INDEX($A$1:$N$14,COLUMN(),ROW())="","",IF(INDEX($A$1:$N$14,COLUMN(),ROW())=1,0,IF(INDEX($A$1:$N$14,COLUMN(),ROW())=0,1,IF(INDEX($A$1:$N$14,COLUMN(),ROW())="+","-",IF(INDEX($A$1:$N$14,COLUMN(),ROW())="-","+","½")))))</f>
        <v/>
      </c>
      <c r="L13" s="39" t="str">
        <f>IF(INDEX($A$1:$N$14,COLUMN(),ROW())="","",IF(INDEX($A$1:$N$14,COLUMN(),ROW())=1,0,IF(INDEX($A$1:$N$14,COLUMN(),ROW())=0,1,IF(INDEX($A$1:$N$14,COLUMN(),ROW())="+","-",IF(INDEX($A$1:$N$14,COLUMN(),ROW())="-","+","½")))))</f>
        <v/>
      </c>
      <c r="M13" s="33"/>
      <c r="N13" s="34"/>
      <c r="O13" s="32">
        <f t="shared" si="0"/>
        <v>0</v>
      </c>
      <c r="P13" s="86">
        <f t="shared" si="33"/>
        <v>0</v>
      </c>
      <c r="Q13" s="37">
        <f t="shared" si="1"/>
        <v>1</v>
      </c>
      <c r="R13" s="23">
        <f t="shared" si="2"/>
        <v>0</v>
      </c>
      <c r="S13" s="32">
        <f>SMALL($Q$3:$Q$14,11)</f>
        <v>1</v>
      </c>
      <c r="T13" s="43" t="str">
        <f>IF(H37=0,"",VLOOKUP(11,$F$27:$G$38,2,FALSE))</f>
        <v/>
      </c>
      <c r="U13" s="39" t="str">
        <f t="shared" si="34"/>
        <v/>
      </c>
      <c r="V13" s="40" t="str">
        <f t="shared" si="3"/>
        <v/>
      </c>
      <c r="W13" s="44" t="str">
        <f t="shared" si="4"/>
        <v/>
      </c>
      <c r="X13" s="44" t="str">
        <f t="shared" si="5"/>
        <v/>
      </c>
      <c r="Y13" s="44" t="str">
        <f t="shared" si="6"/>
        <v/>
      </c>
      <c r="Z13" s="45" t="str">
        <f t="shared" si="7"/>
        <v/>
      </c>
      <c r="AA13" s="29">
        <f t="shared" si="8"/>
        <v>0</v>
      </c>
      <c r="AB13" s="4">
        <f t="shared" si="9"/>
        <v>0</v>
      </c>
      <c r="AC13" s="4">
        <f t="shared" si="10"/>
        <v>0</v>
      </c>
      <c r="AD13" s="4">
        <f t="shared" si="11"/>
        <v>0</v>
      </c>
      <c r="AE13" s="4">
        <f t="shared" si="12"/>
        <v>0</v>
      </c>
      <c r="AF13" s="4">
        <f t="shared" si="13"/>
        <v>0</v>
      </c>
      <c r="AG13" s="4">
        <f t="shared" si="14"/>
        <v>0</v>
      </c>
      <c r="AH13" s="4">
        <f t="shared" si="15"/>
        <v>0</v>
      </c>
      <c r="AI13" s="4">
        <f t="shared" si="16"/>
        <v>0</v>
      </c>
      <c r="AJ13" s="4">
        <f t="shared" si="17"/>
        <v>0</v>
      </c>
      <c r="AK13" s="4">
        <f t="shared" si="18"/>
        <v>0</v>
      </c>
      <c r="AL13" s="4">
        <f t="shared" si="19"/>
        <v>0</v>
      </c>
      <c r="AM13" s="4"/>
      <c r="AN13" s="4">
        <f t="shared" si="20"/>
        <v>0</v>
      </c>
      <c r="AO13" s="4">
        <f t="shared" si="21"/>
        <v>0</v>
      </c>
      <c r="AP13" s="4">
        <f t="shared" si="22"/>
        <v>0</v>
      </c>
      <c r="AQ13" s="4">
        <f t="shared" si="23"/>
        <v>0</v>
      </c>
      <c r="AR13" s="4">
        <f t="shared" si="24"/>
        <v>0</v>
      </c>
      <c r="AS13" s="4">
        <f t="shared" si="25"/>
        <v>0</v>
      </c>
      <c r="AT13" s="4">
        <f t="shared" si="26"/>
        <v>0</v>
      </c>
      <c r="AU13" s="4">
        <f t="shared" si="27"/>
        <v>0</v>
      </c>
      <c r="AV13" s="4">
        <f t="shared" si="28"/>
        <v>0</v>
      </c>
      <c r="AW13" s="4">
        <f t="shared" si="29"/>
        <v>0</v>
      </c>
      <c r="AX13" s="4">
        <f t="shared" si="30"/>
        <v>0</v>
      </c>
      <c r="AY13" s="4">
        <f t="shared" si="31"/>
        <v>0</v>
      </c>
      <c r="AZ13" s="14"/>
      <c r="BA13" s="14"/>
    </row>
    <row r="14" spans="1:53" ht="24.95" customHeight="1" x14ac:dyDescent="0.2">
      <c r="A14" s="50">
        <v>12</v>
      </c>
      <c r="B14" s="51"/>
      <c r="C14" s="52" t="str">
        <f t="shared" si="32"/>
        <v/>
      </c>
      <c r="D14" s="53" t="str">
        <f t="shared" si="35"/>
        <v/>
      </c>
      <c r="E14" s="53" t="str">
        <f t="shared" si="36"/>
        <v/>
      </c>
      <c r="F14" s="53" t="str">
        <f t="shared" si="37"/>
        <v/>
      </c>
      <c r="G14" s="53" t="str">
        <f t="shared" si="38"/>
        <v/>
      </c>
      <c r="H14" s="53" t="str">
        <f t="shared" si="39"/>
        <v/>
      </c>
      <c r="I14" s="53" t="str">
        <f>IF(INDEX($A$1:$N$14,COLUMN(),ROW())="","",IF(INDEX($A$1:$N$14,COLUMN(),ROW())=1,0,IF(INDEX($A$1:$N$14,COLUMN(),ROW())=0,1,IF(INDEX($A$1:$N$14,COLUMN(),ROW())="+","-",IF(INDEX($A$1:$N$14,COLUMN(),ROW())="-","+","½")))))</f>
        <v/>
      </c>
      <c r="J14" s="53" t="str">
        <f>IF(INDEX($A$1:$N$14,COLUMN(),ROW())="","",IF(INDEX($A$1:$N$14,COLUMN(),ROW())=1,0,IF(INDEX($A$1:$N$14,COLUMN(),ROW())=0,1,IF(INDEX($A$1:$N$14,COLUMN(),ROW())="+","-",IF(INDEX($A$1:$N$14,COLUMN(),ROW())="-","+","½")))))</f>
        <v/>
      </c>
      <c r="K14" s="53" t="str">
        <f>IF(INDEX($A$1:$N$14,COLUMN(),ROW())="","",IF(INDEX($A$1:$N$14,COLUMN(),ROW())=1,0,IF(INDEX($A$1:$N$14,COLUMN(),ROW())=0,1,IF(INDEX($A$1:$N$14,COLUMN(),ROW())="+","-",IF(INDEX($A$1:$N$14,COLUMN(),ROW())="-","+","½")))))</f>
        <v/>
      </c>
      <c r="L14" s="53" t="str">
        <f>IF(INDEX($A$1:$N$14,COLUMN(),ROW())="","",IF(INDEX($A$1:$N$14,COLUMN(),ROW())=1,0,IF(INDEX($A$1:$N$14,COLUMN(),ROW())=0,1,IF(INDEX($A$1:$N$14,COLUMN(),ROW())="+","-",IF(INDEX($A$1:$N$14,COLUMN(),ROW())="-","+","½")))))</f>
        <v/>
      </c>
      <c r="M14" s="53" t="str">
        <f>IF(INDEX($A$1:$N$14,COLUMN(),ROW())="","",IF(INDEX($A$1:$N$14,COLUMN(),ROW())=1,0,IF(INDEX($A$1:$N$14,COLUMN(),ROW())=0,1,IF(INDEX($A$1:$N$14,COLUMN(),ROW())="+","-",IF(INDEX($A$1:$N$14,COLUMN(),ROW())="-","+","½")))))</f>
        <v/>
      </c>
      <c r="N14" s="81"/>
      <c r="O14" s="52">
        <f t="shared" si="0"/>
        <v>0</v>
      </c>
      <c r="P14" s="55">
        <f>AA14*$O$3+AB14*$O$4+AC14*$O$5+AD14*$O$6+AE14*$O$7+AF14*$O$8+AG14*$O$9+AH14*$O$10+AI14*$O$11+AJ14*$O$12+AK14*$O$13+AL14*$O$14</f>
        <v>0</v>
      </c>
      <c r="Q14" s="56">
        <f t="shared" si="1"/>
        <v>1</v>
      </c>
      <c r="R14" s="23">
        <f t="shared" si="2"/>
        <v>0</v>
      </c>
      <c r="S14" s="52">
        <f>SMALL($Q$3:$Q$14,12)</f>
        <v>1</v>
      </c>
      <c r="T14" s="57" t="str">
        <f>IF(H38=0,"",VLOOKUP(12,$F$27:$G$38,2,FALSE))</f>
        <v/>
      </c>
      <c r="U14" s="53" t="str">
        <f t="shared" si="34"/>
        <v/>
      </c>
      <c r="V14" s="58" t="str">
        <f t="shared" si="3"/>
        <v/>
      </c>
      <c r="W14" s="59" t="str">
        <f t="shared" si="4"/>
        <v/>
      </c>
      <c r="X14" s="59" t="str">
        <f t="shared" si="5"/>
        <v/>
      </c>
      <c r="Y14" s="59" t="str">
        <f t="shared" si="6"/>
        <v/>
      </c>
      <c r="Z14" s="60" t="str">
        <f t="shared" si="7"/>
        <v/>
      </c>
      <c r="AA14" s="29">
        <f t="shared" si="8"/>
        <v>0</v>
      </c>
      <c r="AB14" s="4">
        <f t="shared" si="9"/>
        <v>0</v>
      </c>
      <c r="AC14" s="4">
        <f t="shared" si="10"/>
        <v>0</v>
      </c>
      <c r="AD14" s="4">
        <f t="shared" si="11"/>
        <v>0</v>
      </c>
      <c r="AE14" s="4">
        <f t="shared" si="12"/>
        <v>0</v>
      </c>
      <c r="AF14" s="4">
        <f t="shared" si="13"/>
        <v>0</v>
      </c>
      <c r="AG14" s="4">
        <f t="shared" si="14"/>
        <v>0</v>
      </c>
      <c r="AH14" s="4">
        <f t="shared" si="15"/>
        <v>0</v>
      </c>
      <c r="AI14" s="4">
        <f t="shared" si="16"/>
        <v>0</v>
      </c>
      <c r="AJ14" s="4">
        <f t="shared" si="17"/>
        <v>0</v>
      </c>
      <c r="AK14" s="4">
        <f t="shared" si="18"/>
        <v>0</v>
      </c>
      <c r="AL14" s="4">
        <f t="shared" si="19"/>
        <v>0</v>
      </c>
      <c r="AM14" s="4"/>
      <c r="AN14" s="4">
        <f t="shared" si="20"/>
        <v>0</v>
      </c>
      <c r="AO14" s="4">
        <f t="shared" si="21"/>
        <v>0</v>
      </c>
      <c r="AP14" s="4">
        <f t="shared" si="22"/>
        <v>0</v>
      </c>
      <c r="AQ14" s="4">
        <f t="shared" si="23"/>
        <v>0</v>
      </c>
      <c r="AR14" s="4">
        <f t="shared" si="24"/>
        <v>0</v>
      </c>
      <c r="AS14" s="4">
        <f t="shared" si="25"/>
        <v>0</v>
      </c>
      <c r="AT14" s="4">
        <f t="shared" si="26"/>
        <v>0</v>
      </c>
      <c r="AU14" s="4">
        <f t="shared" si="27"/>
        <v>0</v>
      </c>
      <c r="AV14" s="4">
        <f t="shared" si="28"/>
        <v>0</v>
      </c>
      <c r="AW14" s="4">
        <f t="shared" si="29"/>
        <v>0</v>
      </c>
      <c r="AX14" s="4">
        <f t="shared" si="30"/>
        <v>0</v>
      </c>
      <c r="AY14" s="4">
        <f t="shared" si="31"/>
        <v>0</v>
      </c>
      <c r="AZ14" s="14"/>
      <c r="BA14" s="14"/>
    </row>
    <row r="15" spans="1:53" ht="18" x14ac:dyDescent="0.2">
      <c r="A15" s="63"/>
      <c r="B15" s="63">
        <f>SMALL($Q$3:$Q$14,1)</f>
        <v>1</v>
      </c>
      <c r="C15" s="63">
        <f t="shared" ref="C15:C26" si="40">VLOOKUP(F27,$A$3:$B$14,2,FALSE)</f>
        <v>0</v>
      </c>
      <c r="D15" s="63"/>
      <c r="E15" s="63"/>
      <c r="F15" s="63"/>
      <c r="G15" s="63"/>
      <c r="H15" s="63"/>
      <c r="I15" s="63"/>
      <c r="J15" s="82"/>
      <c r="K15" s="63"/>
      <c r="L15" s="63"/>
      <c r="M15" s="63"/>
      <c r="N15" s="63"/>
      <c r="O15" s="63"/>
      <c r="P15" s="63"/>
      <c r="Q15" s="64">
        <f t="shared" ref="Q15:Q26" si="41">100000*O3+P3</f>
        <v>0</v>
      </c>
      <c r="R15" s="65"/>
      <c r="S15" s="64"/>
      <c r="T15" s="64"/>
      <c r="U15" s="64"/>
      <c r="V15" s="64"/>
      <c r="W15" s="66">
        <f t="shared" ref="W15:W26" si="42">B3</f>
        <v>0</v>
      </c>
      <c r="X15" s="67">
        <f t="shared" ref="X15:X26" si="43">COUNTIF(AA3:AM3,1)</f>
        <v>0</v>
      </c>
      <c r="Y15" s="67">
        <f t="shared" ref="Y15:Y26" si="44">COUNTIF(AA3:AM3,0.5)</f>
        <v>0</v>
      </c>
      <c r="Z15" s="68">
        <f t="shared" ref="Z15:Z26" si="45">COUNTIF(AA3:AM3,0)-COUNTBLANK(C3:N3)</f>
        <v>0</v>
      </c>
      <c r="AA15" s="69">
        <f t="shared" ref="AA15:AA26" si="46">SUM(AN3:AY3)</f>
        <v>0</v>
      </c>
      <c r="AB15" s="83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</row>
    <row r="16" spans="1:53" ht="18" x14ac:dyDescent="0.2">
      <c r="A16" s="4"/>
      <c r="B16" s="4">
        <f>SMALL($Q$3:$Q$14,2)</f>
        <v>1</v>
      </c>
      <c r="C16" s="4">
        <f t="shared" si="40"/>
        <v>0</v>
      </c>
      <c r="D16" s="4">
        <v>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71">
        <f t="shared" si="41"/>
        <v>0</v>
      </c>
      <c r="R16" s="65"/>
      <c r="S16" s="71"/>
      <c r="T16" s="71"/>
      <c r="U16" s="71"/>
      <c r="V16" s="71"/>
      <c r="W16" s="66">
        <f t="shared" si="42"/>
        <v>0</v>
      </c>
      <c r="X16" s="69">
        <f t="shared" si="43"/>
        <v>0</v>
      </c>
      <c r="Y16" s="69">
        <f t="shared" si="44"/>
        <v>0</v>
      </c>
      <c r="Z16" s="72">
        <f t="shared" si="45"/>
        <v>0</v>
      </c>
      <c r="AA16" s="69">
        <f t="shared" si="46"/>
        <v>0</v>
      </c>
      <c r="AB16" s="83"/>
      <c r="AC16" s="14"/>
    </row>
    <row r="17" spans="1:29" ht="18" x14ac:dyDescent="0.2">
      <c r="A17" s="4"/>
      <c r="B17" s="4">
        <f>SMALL($Q$3:$Q$14,3)</f>
        <v>1</v>
      </c>
      <c r="C17" s="4">
        <f t="shared" si="40"/>
        <v>0</v>
      </c>
      <c r="D17" s="4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71">
        <f t="shared" si="41"/>
        <v>0</v>
      </c>
      <c r="R17" s="65"/>
      <c r="S17" s="71"/>
      <c r="T17" s="71"/>
      <c r="U17" s="71"/>
      <c r="V17" s="71"/>
      <c r="W17" s="66">
        <f t="shared" si="42"/>
        <v>0</v>
      </c>
      <c r="X17" s="69">
        <f t="shared" si="43"/>
        <v>0</v>
      </c>
      <c r="Y17" s="69">
        <f t="shared" si="44"/>
        <v>0</v>
      </c>
      <c r="Z17" s="72">
        <f t="shared" si="45"/>
        <v>0</v>
      </c>
      <c r="AA17" s="69">
        <f t="shared" si="46"/>
        <v>0</v>
      </c>
      <c r="AB17" s="83"/>
      <c r="AC17" s="14"/>
    </row>
    <row r="18" spans="1:29" ht="18" x14ac:dyDescent="0.2">
      <c r="A18" s="4"/>
      <c r="B18" s="4">
        <f>SMALL($Q$3:$Q$14,4)</f>
        <v>1</v>
      </c>
      <c r="C18" s="4">
        <f t="shared" si="40"/>
        <v>0</v>
      </c>
      <c r="D18" s="73" t="s">
        <v>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71">
        <f t="shared" si="41"/>
        <v>0</v>
      </c>
      <c r="R18" s="65"/>
      <c r="S18" s="71"/>
      <c r="T18" s="71"/>
      <c r="U18" s="71"/>
      <c r="V18" s="71"/>
      <c r="W18" s="66">
        <f t="shared" si="42"/>
        <v>0</v>
      </c>
      <c r="X18" s="69">
        <f t="shared" si="43"/>
        <v>0</v>
      </c>
      <c r="Y18" s="69">
        <f t="shared" si="44"/>
        <v>0</v>
      </c>
      <c r="Z18" s="72">
        <f t="shared" si="45"/>
        <v>0</v>
      </c>
      <c r="AA18" s="69">
        <f t="shared" si="46"/>
        <v>0</v>
      </c>
      <c r="AB18" s="83"/>
      <c r="AC18" s="14"/>
    </row>
    <row r="19" spans="1:29" ht="18" x14ac:dyDescent="0.2">
      <c r="A19" s="4"/>
      <c r="B19" s="4">
        <f>SMALL($Q$3:$Q$14,5)</f>
        <v>1</v>
      </c>
      <c r="C19" s="4">
        <f t="shared" si="40"/>
        <v>0</v>
      </c>
      <c r="D19" s="4" t="s">
        <v>3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71">
        <f t="shared" si="41"/>
        <v>0</v>
      </c>
      <c r="R19" s="65"/>
      <c r="S19" s="71"/>
      <c r="T19" s="71"/>
      <c r="U19" s="71"/>
      <c r="V19" s="71"/>
      <c r="W19" s="66">
        <f t="shared" si="42"/>
        <v>0</v>
      </c>
      <c r="X19" s="69">
        <f t="shared" si="43"/>
        <v>0</v>
      </c>
      <c r="Y19" s="69">
        <f t="shared" si="44"/>
        <v>0</v>
      </c>
      <c r="Z19" s="72">
        <f t="shared" si="45"/>
        <v>0</v>
      </c>
      <c r="AA19" s="69">
        <f t="shared" si="46"/>
        <v>0</v>
      </c>
      <c r="AB19" s="83"/>
      <c r="AC19" s="14"/>
    </row>
    <row r="20" spans="1:29" ht="18" x14ac:dyDescent="0.2">
      <c r="A20" s="4"/>
      <c r="B20" s="4">
        <f>SMALL($Q$3:$Q$14,6)</f>
        <v>1</v>
      </c>
      <c r="C20" s="4">
        <f t="shared" si="40"/>
        <v>0</v>
      </c>
      <c r="D20" s="4" t="s">
        <v>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71">
        <f t="shared" si="41"/>
        <v>0</v>
      </c>
      <c r="R20" s="65"/>
      <c r="S20" s="71"/>
      <c r="T20" s="71"/>
      <c r="U20" s="71"/>
      <c r="V20" s="71"/>
      <c r="W20" s="66">
        <f t="shared" si="42"/>
        <v>0</v>
      </c>
      <c r="X20" s="69">
        <f t="shared" si="43"/>
        <v>0</v>
      </c>
      <c r="Y20" s="69">
        <f t="shared" si="44"/>
        <v>0</v>
      </c>
      <c r="Z20" s="72">
        <f t="shared" si="45"/>
        <v>0</v>
      </c>
      <c r="AA20" s="69">
        <f t="shared" si="46"/>
        <v>0</v>
      </c>
      <c r="AB20" s="83"/>
      <c r="AC20" s="14"/>
    </row>
    <row r="21" spans="1:29" ht="18" x14ac:dyDescent="0.2">
      <c r="A21" s="4"/>
      <c r="B21" s="4">
        <f>SMALL($Q$3:$Q$14,7)</f>
        <v>1</v>
      </c>
      <c r="C21" s="4">
        <f t="shared" si="40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71">
        <f t="shared" si="41"/>
        <v>0</v>
      </c>
      <c r="R21" s="65"/>
      <c r="S21" s="71"/>
      <c r="T21" s="71"/>
      <c r="U21" s="71"/>
      <c r="V21" s="71"/>
      <c r="W21" s="66">
        <f t="shared" si="42"/>
        <v>0</v>
      </c>
      <c r="X21" s="69">
        <f t="shared" si="43"/>
        <v>0</v>
      </c>
      <c r="Y21" s="69">
        <f t="shared" si="44"/>
        <v>0</v>
      </c>
      <c r="Z21" s="72">
        <f t="shared" si="45"/>
        <v>0</v>
      </c>
      <c r="AA21" s="69">
        <f t="shared" si="46"/>
        <v>0</v>
      </c>
      <c r="AB21" s="83"/>
      <c r="AC21" s="14"/>
    </row>
    <row r="22" spans="1:29" ht="18" x14ac:dyDescent="0.2">
      <c r="A22" s="4"/>
      <c r="B22" s="4">
        <f>SMALL($Q$3:$Q$14,8)</f>
        <v>1</v>
      </c>
      <c r="C22" s="4">
        <f t="shared" si="40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71">
        <f t="shared" si="41"/>
        <v>0</v>
      </c>
      <c r="R22" s="65"/>
      <c r="S22" s="71"/>
      <c r="T22" s="71"/>
      <c r="U22" s="71"/>
      <c r="V22" s="71"/>
      <c r="W22" s="66">
        <f t="shared" si="42"/>
        <v>0</v>
      </c>
      <c r="X22" s="69">
        <f t="shared" si="43"/>
        <v>0</v>
      </c>
      <c r="Y22" s="69">
        <f t="shared" si="44"/>
        <v>0</v>
      </c>
      <c r="Z22" s="72">
        <f t="shared" si="45"/>
        <v>0</v>
      </c>
      <c r="AA22" s="69">
        <f t="shared" si="46"/>
        <v>0</v>
      </c>
      <c r="AB22" s="83"/>
      <c r="AC22" s="14"/>
    </row>
    <row r="23" spans="1:29" ht="18" x14ac:dyDescent="0.2">
      <c r="A23" s="4"/>
      <c r="B23" s="4">
        <f>SMALL($Q$3:$Q$14,9)</f>
        <v>1</v>
      </c>
      <c r="C23" s="4">
        <f t="shared" si="40"/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71">
        <f t="shared" si="41"/>
        <v>0</v>
      </c>
      <c r="R23" s="65"/>
      <c r="S23" s="71"/>
      <c r="T23" s="71"/>
      <c r="U23" s="71"/>
      <c r="V23" s="71"/>
      <c r="W23" s="66">
        <f t="shared" si="42"/>
        <v>0</v>
      </c>
      <c r="X23" s="69">
        <f t="shared" si="43"/>
        <v>0</v>
      </c>
      <c r="Y23" s="69">
        <f t="shared" si="44"/>
        <v>0</v>
      </c>
      <c r="Z23" s="72">
        <f t="shared" si="45"/>
        <v>0</v>
      </c>
      <c r="AA23" s="69">
        <f t="shared" si="46"/>
        <v>0</v>
      </c>
      <c r="AB23" s="83"/>
      <c r="AC23" s="14"/>
    </row>
    <row r="24" spans="1:29" ht="18" x14ac:dyDescent="0.2">
      <c r="A24" s="4"/>
      <c r="B24" s="4">
        <f>SMALL($Q$3:$Q$14,10)</f>
        <v>1</v>
      </c>
      <c r="C24" s="4">
        <f t="shared" si="40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71">
        <f t="shared" si="41"/>
        <v>0</v>
      </c>
      <c r="R24" s="65"/>
      <c r="S24" s="71"/>
      <c r="T24" s="71"/>
      <c r="U24" s="71"/>
      <c r="V24" s="71"/>
      <c r="W24" s="66">
        <f t="shared" si="42"/>
        <v>0</v>
      </c>
      <c r="X24" s="69">
        <f t="shared" si="43"/>
        <v>0</v>
      </c>
      <c r="Y24" s="69">
        <f t="shared" si="44"/>
        <v>0</v>
      </c>
      <c r="Z24" s="72">
        <f t="shared" si="45"/>
        <v>0</v>
      </c>
      <c r="AA24" s="69">
        <f t="shared" si="46"/>
        <v>0</v>
      </c>
      <c r="AB24" s="83"/>
      <c r="AC24" s="14"/>
    </row>
    <row r="25" spans="1:29" ht="18" x14ac:dyDescent="0.2">
      <c r="A25" s="4"/>
      <c r="B25" s="4">
        <f>SMALL($Q$3:$Q$14,11)</f>
        <v>1</v>
      </c>
      <c r="C25" s="4">
        <f t="shared" si="40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71">
        <f t="shared" si="41"/>
        <v>0</v>
      </c>
      <c r="R25" s="65"/>
      <c r="S25" s="71"/>
      <c r="T25" s="71"/>
      <c r="U25" s="71"/>
      <c r="V25" s="71"/>
      <c r="W25" s="66">
        <f t="shared" si="42"/>
        <v>0</v>
      </c>
      <c r="X25" s="69">
        <f t="shared" si="43"/>
        <v>0</v>
      </c>
      <c r="Y25" s="69">
        <f t="shared" si="44"/>
        <v>0</v>
      </c>
      <c r="Z25" s="72">
        <f t="shared" si="45"/>
        <v>0</v>
      </c>
      <c r="AA25" s="69">
        <f t="shared" si="46"/>
        <v>0</v>
      </c>
      <c r="AB25" s="83"/>
      <c r="AC25" s="14"/>
    </row>
    <row r="26" spans="1:29" ht="18" x14ac:dyDescent="0.2">
      <c r="A26" s="4"/>
      <c r="B26" s="4">
        <f>SMALL($Q$3:$Q$14,12)</f>
        <v>1</v>
      </c>
      <c r="C26" s="4">
        <f t="shared" si="40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71">
        <f t="shared" si="41"/>
        <v>0</v>
      </c>
      <c r="R26" s="65"/>
      <c r="S26" s="71"/>
      <c r="T26" s="71"/>
      <c r="U26" s="71"/>
      <c r="V26" s="71"/>
      <c r="W26" s="66">
        <f t="shared" si="42"/>
        <v>0</v>
      </c>
      <c r="X26" s="69">
        <f t="shared" si="43"/>
        <v>0</v>
      </c>
      <c r="Y26" s="69">
        <f t="shared" si="44"/>
        <v>0</v>
      </c>
      <c r="Z26" s="72">
        <f t="shared" si="45"/>
        <v>0</v>
      </c>
      <c r="AA26" s="69">
        <f t="shared" si="46"/>
        <v>0</v>
      </c>
      <c r="AB26" s="83"/>
      <c r="AC26" s="14"/>
    </row>
    <row r="27" spans="1:29" ht="18" x14ac:dyDescent="0.2">
      <c r="A27" s="75">
        <f t="shared" ref="A27:A38" si="47">RANK(Q15,$Q$15:$Q$26,0)</f>
        <v>1</v>
      </c>
      <c r="B27" s="4">
        <f t="shared" ref="B27:B38" si="48">B3</f>
        <v>0</v>
      </c>
      <c r="C27" s="4">
        <f t="shared" ref="C27:C38" si="49">Q15-ROW()/1000000000-AA15/1000000</f>
        <v>-2.7E-8</v>
      </c>
      <c r="D27" s="4">
        <f>SMALL($C$27:$C$38,1)</f>
        <v>-3.8000000000000003E-8</v>
      </c>
      <c r="E27" s="4">
        <f t="shared" ref="E27:E38" si="50">VLOOKUP(F27,$A$3:$B$14,2,FALSE)</f>
        <v>0</v>
      </c>
      <c r="F27" s="75">
        <f t="shared" ref="F27:F38" si="51">RANK(C27,$C$27:$C$38,0)</f>
        <v>1</v>
      </c>
      <c r="G27" s="4">
        <f t="shared" ref="G27:G38" si="52">B3</f>
        <v>0</v>
      </c>
      <c r="H27" s="75">
        <f>VLOOKUP(1,$F$27:$G$38,2,FALSE)</f>
        <v>0</v>
      </c>
      <c r="I27" s="4"/>
      <c r="J27" s="4"/>
      <c r="K27" s="4"/>
      <c r="L27" s="4"/>
      <c r="M27" s="4"/>
      <c r="N27" s="4"/>
      <c r="O27" s="4"/>
      <c r="P27" s="4"/>
      <c r="Q27" s="71"/>
      <c r="R27" s="65"/>
      <c r="S27" s="71"/>
      <c r="T27" s="71"/>
      <c r="U27" s="71"/>
      <c r="V27" s="71"/>
      <c r="W27" s="71"/>
      <c r="X27" s="64"/>
      <c r="Y27" s="64"/>
      <c r="Z27" s="64"/>
      <c r="AA27" s="63"/>
      <c r="AB27" s="14"/>
      <c r="AC27" s="14"/>
    </row>
    <row r="28" spans="1:29" ht="18" x14ac:dyDescent="0.2">
      <c r="A28" s="75">
        <f t="shared" si="47"/>
        <v>1</v>
      </c>
      <c r="B28" s="4">
        <f t="shared" si="48"/>
        <v>0</v>
      </c>
      <c r="C28" s="4">
        <f t="shared" si="49"/>
        <v>-2.7999999999999999E-8</v>
      </c>
      <c r="D28" s="4">
        <f>SMALL($C$27:$C$38,2)</f>
        <v>-3.7E-8</v>
      </c>
      <c r="E28" s="4">
        <f t="shared" si="50"/>
        <v>0</v>
      </c>
      <c r="F28" s="75">
        <f t="shared" si="51"/>
        <v>2</v>
      </c>
      <c r="G28" s="4">
        <f t="shared" si="52"/>
        <v>0</v>
      </c>
      <c r="H28" s="75">
        <f>VLOOKUP(2,$F$27:$G$38,2,FALSE)</f>
        <v>0</v>
      </c>
      <c r="I28" s="4"/>
      <c r="J28" s="4"/>
      <c r="K28" s="4"/>
      <c r="L28" s="4"/>
      <c r="M28" s="4"/>
      <c r="N28" s="4"/>
      <c r="O28" s="4"/>
      <c r="P28" s="4"/>
      <c r="Q28" s="71"/>
      <c r="R28" s="65"/>
      <c r="S28" s="71"/>
      <c r="T28" s="71"/>
      <c r="U28" s="71"/>
      <c r="V28" s="71"/>
      <c r="W28" s="71"/>
      <c r="X28" s="71"/>
      <c r="Y28" s="71"/>
      <c r="Z28" s="71"/>
      <c r="AA28" s="4"/>
      <c r="AB28" s="14"/>
      <c r="AC28" s="14"/>
    </row>
    <row r="29" spans="1:29" ht="18" x14ac:dyDescent="0.2">
      <c r="A29" s="75">
        <f t="shared" si="47"/>
        <v>1</v>
      </c>
      <c r="B29" s="4">
        <f t="shared" si="48"/>
        <v>0</v>
      </c>
      <c r="C29" s="4">
        <f t="shared" si="49"/>
        <v>-2.9000000000000002E-8</v>
      </c>
      <c r="D29" s="4">
        <f>SMALL($C$27:$C$38,3)</f>
        <v>-3.5999999999999998E-8</v>
      </c>
      <c r="E29" s="4">
        <f t="shared" si="50"/>
        <v>0</v>
      </c>
      <c r="F29" s="75">
        <f t="shared" si="51"/>
        <v>3</v>
      </c>
      <c r="G29" s="4">
        <f t="shared" si="52"/>
        <v>0</v>
      </c>
      <c r="H29" s="75">
        <f>VLOOKUP(3,$F$27:$G$38,2,FALSE)</f>
        <v>0</v>
      </c>
      <c r="I29" s="4"/>
      <c r="J29" s="4"/>
      <c r="K29" s="4"/>
      <c r="L29" s="4"/>
      <c r="M29" s="4"/>
      <c r="N29" s="4"/>
      <c r="O29" s="4"/>
      <c r="P29" s="4"/>
      <c r="Q29" s="71"/>
      <c r="R29" s="65"/>
      <c r="S29" s="71"/>
      <c r="T29" s="71"/>
      <c r="U29" s="71"/>
      <c r="V29" s="71"/>
      <c r="W29" s="71"/>
      <c r="X29" s="71"/>
      <c r="Y29" s="71"/>
      <c r="Z29" s="71"/>
      <c r="AA29" s="4"/>
      <c r="AB29" s="14"/>
      <c r="AC29" s="14"/>
    </row>
    <row r="30" spans="1:29" ht="18" x14ac:dyDescent="0.2">
      <c r="A30" s="75">
        <f t="shared" si="47"/>
        <v>1</v>
      </c>
      <c r="B30" s="4">
        <f t="shared" si="48"/>
        <v>0</v>
      </c>
      <c r="C30" s="4">
        <f t="shared" si="49"/>
        <v>-2.9999999999999997E-8</v>
      </c>
      <c r="D30" s="4">
        <f>SMALL($C$27:$C$38,4)</f>
        <v>-3.5000000000000002E-8</v>
      </c>
      <c r="E30" s="4">
        <f t="shared" si="50"/>
        <v>0</v>
      </c>
      <c r="F30" s="75">
        <f t="shared" si="51"/>
        <v>4</v>
      </c>
      <c r="G30" s="4">
        <f t="shared" si="52"/>
        <v>0</v>
      </c>
      <c r="H30" s="75">
        <f>VLOOKUP(4,$F$27:$G$38,2,FALSE)</f>
        <v>0</v>
      </c>
      <c r="I30" s="4"/>
      <c r="J30" s="4"/>
      <c r="K30" s="4"/>
      <c r="L30" s="4"/>
      <c r="M30" s="4"/>
      <c r="N30" s="4"/>
      <c r="O30" s="4"/>
      <c r="P30" s="4"/>
      <c r="Q30" s="71"/>
      <c r="R30" s="65"/>
      <c r="S30" s="71"/>
      <c r="T30" s="71"/>
      <c r="U30" s="71"/>
      <c r="V30" s="71"/>
      <c r="W30" s="71"/>
      <c r="X30" s="71"/>
      <c r="Y30" s="71"/>
      <c r="Z30" s="71"/>
      <c r="AA30" s="4"/>
      <c r="AB30" s="14"/>
      <c r="AC30" s="14"/>
    </row>
    <row r="31" spans="1:29" ht="18" x14ac:dyDescent="0.2">
      <c r="A31" s="75">
        <f t="shared" si="47"/>
        <v>1</v>
      </c>
      <c r="B31" s="4">
        <f t="shared" si="48"/>
        <v>0</v>
      </c>
      <c r="C31" s="4">
        <f t="shared" si="49"/>
        <v>-3.1E-8</v>
      </c>
      <c r="D31" s="4">
        <f>SMALL($C$27:$C$38,5)</f>
        <v>-3.4E-8</v>
      </c>
      <c r="E31" s="4">
        <f t="shared" si="50"/>
        <v>0</v>
      </c>
      <c r="F31" s="75">
        <f t="shared" si="51"/>
        <v>5</v>
      </c>
      <c r="G31" s="4">
        <f t="shared" si="52"/>
        <v>0</v>
      </c>
      <c r="H31" s="75">
        <f>VLOOKUP(5,$F$27:$G$38,2,FALSE)</f>
        <v>0</v>
      </c>
      <c r="I31" s="4"/>
      <c r="J31" s="4"/>
      <c r="K31" s="4"/>
      <c r="L31" s="4"/>
      <c r="M31" s="4"/>
      <c r="N31" s="4"/>
      <c r="O31" s="4"/>
      <c r="P31" s="4"/>
      <c r="Q31" s="71"/>
      <c r="R31" s="65"/>
      <c r="S31" s="71"/>
      <c r="T31" s="71"/>
      <c r="U31" s="71"/>
      <c r="V31" s="71"/>
      <c r="W31" s="71"/>
      <c r="X31" s="71"/>
      <c r="Y31" s="71"/>
      <c r="Z31" s="71"/>
      <c r="AA31" s="4"/>
      <c r="AB31" s="14"/>
      <c r="AC31" s="14"/>
    </row>
    <row r="32" spans="1:29" ht="18" x14ac:dyDescent="0.2">
      <c r="A32" s="75">
        <f t="shared" si="47"/>
        <v>1</v>
      </c>
      <c r="B32" s="4">
        <f t="shared" si="48"/>
        <v>0</v>
      </c>
      <c r="C32" s="4">
        <f t="shared" si="49"/>
        <v>-3.2000000000000002E-8</v>
      </c>
      <c r="D32" s="4">
        <f>SMALL($C$27:$C$38,6)</f>
        <v>-3.2999999999999998E-8</v>
      </c>
      <c r="E32" s="4">
        <f t="shared" si="50"/>
        <v>0</v>
      </c>
      <c r="F32" s="75">
        <f t="shared" si="51"/>
        <v>6</v>
      </c>
      <c r="G32" s="4">
        <f t="shared" si="52"/>
        <v>0</v>
      </c>
      <c r="H32" s="75">
        <f>VLOOKUP(6,$F$27:$G$38,2,FALSE)</f>
        <v>0</v>
      </c>
      <c r="I32" s="4"/>
      <c r="J32" s="4"/>
      <c r="K32" s="4"/>
      <c r="L32" s="4"/>
      <c r="M32" s="4"/>
      <c r="N32" s="4"/>
      <c r="O32" s="4"/>
      <c r="P32" s="4"/>
      <c r="Q32" s="71"/>
      <c r="R32" s="65"/>
      <c r="S32" s="71"/>
      <c r="T32" s="71"/>
      <c r="U32" s="71"/>
      <c r="V32" s="71"/>
      <c r="W32" s="71"/>
      <c r="X32" s="71"/>
      <c r="Y32" s="71"/>
      <c r="Z32" s="71"/>
      <c r="AA32" s="4"/>
      <c r="AB32" s="14"/>
      <c r="AC32" s="14"/>
    </row>
    <row r="33" spans="1:29" ht="18" x14ac:dyDescent="0.2">
      <c r="A33" s="75">
        <f t="shared" si="47"/>
        <v>1</v>
      </c>
      <c r="B33" s="4">
        <f t="shared" si="48"/>
        <v>0</v>
      </c>
      <c r="C33" s="4">
        <f t="shared" si="49"/>
        <v>-3.2999999999999998E-8</v>
      </c>
      <c r="D33" s="4">
        <f>SMALL($C$27:$C$38,7)</f>
        <v>-3.2000000000000002E-8</v>
      </c>
      <c r="E33" s="4">
        <f t="shared" si="50"/>
        <v>0</v>
      </c>
      <c r="F33" s="75">
        <f t="shared" si="51"/>
        <v>7</v>
      </c>
      <c r="G33" s="4">
        <f t="shared" si="52"/>
        <v>0</v>
      </c>
      <c r="H33" s="75">
        <f>VLOOKUP(7,$F$27:$G$38,2,FALSE)</f>
        <v>0</v>
      </c>
      <c r="I33" s="4"/>
      <c r="J33" s="4"/>
      <c r="K33" s="4"/>
      <c r="L33" s="4"/>
      <c r="M33" s="4"/>
      <c r="N33" s="4"/>
      <c r="O33" s="4"/>
      <c r="P33" s="4"/>
      <c r="Q33" s="71"/>
      <c r="R33" s="65"/>
      <c r="S33" s="71"/>
      <c r="T33" s="71"/>
      <c r="U33" s="71"/>
      <c r="V33" s="71"/>
      <c r="W33" s="71"/>
      <c r="X33" s="71"/>
      <c r="Y33" s="71"/>
      <c r="Z33" s="71"/>
      <c r="AA33" s="4"/>
      <c r="AB33" s="14"/>
      <c r="AC33" s="14"/>
    </row>
    <row r="34" spans="1:29" ht="18" x14ac:dyDescent="0.2">
      <c r="A34" s="75">
        <f t="shared" si="47"/>
        <v>1</v>
      </c>
      <c r="B34" s="4">
        <f t="shared" si="48"/>
        <v>0</v>
      </c>
      <c r="C34" s="4">
        <f t="shared" si="49"/>
        <v>-3.4E-8</v>
      </c>
      <c r="D34" s="4">
        <f>SMALL($C$27:$C$38,8)</f>
        <v>-3.1E-8</v>
      </c>
      <c r="E34" s="4">
        <f t="shared" si="50"/>
        <v>0</v>
      </c>
      <c r="F34" s="75">
        <f t="shared" si="51"/>
        <v>8</v>
      </c>
      <c r="G34" s="4">
        <f t="shared" si="52"/>
        <v>0</v>
      </c>
      <c r="H34" s="75">
        <f>VLOOKUP(8,$F$27:$G$38,2,FALSE)</f>
        <v>0</v>
      </c>
      <c r="I34" s="4"/>
      <c r="J34" s="4"/>
      <c r="K34" s="4"/>
      <c r="L34" s="4"/>
      <c r="M34" s="4"/>
      <c r="N34" s="4"/>
      <c r="O34" s="4"/>
      <c r="P34" s="4"/>
      <c r="Q34" s="71"/>
      <c r="R34" s="65"/>
      <c r="S34" s="71"/>
      <c r="T34" s="71"/>
      <c r="U34" s="71"/>
      <c r="V34" s="71"/>
      <c r="W34" s="71"/>
      <c r="X34" s="71"/>
      <c r="Y34" s="71"/>
      <c r="Z34" s="71"/>
      <c r="AA34" s="4"/>
      <c r="AB34" s="14"/>
      <c r="AC34" s="14"/>
    </row>
    <row r="35" spans="1:29" ht="18" x14ac:dyDescent="0.2">
      <c r="A35" s="75">
        <f t="shared" si="47"/>
        <v>1</v>
      </c>
      <c r="B35" s="4">
        <f t="shared" si="48"/>
        <v>0</v>
      </c>
      <c r="C35" s="4">
        <f t="shared" si="49"/>
        <v>-3.5000000000000002E-8</v>
      </c>
      <c r="D35" s="4">
        <f>SMALL($C$27:$C$38,9)</f>
        <v>-2.9999999999999997E-8</v>
      </c>
      <c r="E35" s="4">
        <f t="shared" si="50"/>
        <v>0</v>
      </c>
      <c r="F35" s="75">
        <f t="shared" si="51"/>
        <v>9</v>
      </c>
      <c r="G35" s="4">
        <f t="shared" si="52"/>
        <v>0</v>
      </c>
      <c r="H35" s="75">
        <f>VLOOKUP(9,$F$27:$G$38,2,FALSE)</f>
        <v>0</v>
      </c>
      <c r="I35" s="4"/>
      <c r="J35" s="4"/>
      <c r="K35" s="4"/>
      <c r="L35" s="4"/>
      <c r="M35" s="4"/>
      <c r="N35" s="4"/>
      <c r="O35" s="4"/>
      <c r="P35" s="4"/>
      <c r="Q35" s="71"/>
      <c r="R35" s="65"/>
      <c r="S35" s="71"/>
      <c r="T35" s="71"/>
      <c r="U35" s="71"/>
      <c r="V35" s="71"/>
      <c r="W35" s="71"/>
      <c r="X35" s="71"/>
      <c r="Y35" s="71"/>
      <c r="Z35" s="71"/>
      <c r="AA35" s="4"/>
      <c r="AB35" s="14"/>
      <c r="AC35" s="14"/>
    </row>
    <row r="36" spans="1:29" ht="18" x14ac:dyDescent="0.2">
      <c r="A36" s="75">
        <f t="shared" si="47"/>
        <v>1</v>
      </c>
      <c r="B36" s="4">
        <f t="shared" si="48"/>
        <v>0</v>
      </c>
      <c r="C36" s="4">
        <f t="shared" si="49"/>
        <v>-3.5999999999999998E-8</v>
      </c>
      <c r="D36" s="4">
        <f>SMALL($C$27:$C$38,10)</f>
        <v>-2.9000000000000002E-8</v>
      </c>
      <c r="E36" s="4">
        <f t="shared" si="50"/>
        <v>0</v>
      </c>
      <c r="F36" s="75">
        <f t="shared" si="51"/>
        <v>10</v>
      </c>
      <c r="G36" s="4">
        <f t="shared" si="52"/>
        <v>0</v>
      </c>
      <c r="H36" s="75">
        <f>VLOOKUP(10,$F$27:$G$38,2,FALSE)</f>
        <v>0</v>
      </c>
      <c r="I36" s="4"/>
      <c r="J36" s="4"/>
      <c r="K36" s="4"/>
      <c r="L36" s="4"/>
      <c r="M36" s="4"/>
      <c r="N36" s="4"/>
      <c r="O36" s="4"/>
      <c r="P36" s="4"/>
      <c r="Q36" s="71"/>
      <c r="R36" s="65"/>
      <c r="S36" s="71"/>
      <c r="T36" s="71"/>
      <c r="U36" s="71"/>
      <c r="V36" s="71"/>
      <c r="W36" s="71"/>
      <c r="X36" s="71"/>
      <c r="Y36" s="71"/>
      <c r="Z36" s="71"/>
      <c r="AA36" s="4"/>
      <c r="AB36" s="14"/>
      <c r="AC36" s="14"/>
    </row>
    <row r="37" spans="1:29" ht="18" x14ac:dyDescent="0.2">
      <c r="A37" s="75">
        <f t="shared" si="47"/>
        <v>1</v>
      </c>
      <c r="B37" s="4">
        <f t="shared" si="48"/>
        <v>0</v>
      </c>
      <c r="C37" s="4">
        <f t="shared" si="49"/>
        <v>-3.7E-8</v>
      </c>
      <c r="D37" s="4">
        <f>SMALL($C$27:$C$38,11)</f>
        <v>-2.7999999999999999E-8</v>
      </c>
      <c r="E37" s="4">
        <f t="shared" si="50"/>
        <v>0</v>
      </c>
      <c r="F37" s="75">
        <f t="shared" si="51"/>
        <v>11</v>
      </c>
      <c r="G37" s="4">
        <f t="shared" si="52"/>
        <v>0</v>
      </c>
      <c r="H37" s="75">
        <f>VLOOKUP(11,$F$27:$G$38,2,FALSE)</f>
        <v>0</v>
      </c>
      <c r="I37" s="4"/>
      <c r="J37" s="4"/>
      <c r="K37" s="4"/>
      <c r="L37" s="4"/>
      <c r="M37" s="4"/>
      <c r="N37" s="4"/>
      <c r="O37" s="4"/>
      <c r="P37" s="4"/>
      <c r="Q37" s="71"/>
      <c r="R37" s="65"/>
      <c r="S37" s="71"/>
      <c r="T37" s="71"/>
      <c r="U37" s="71"/>
      <c r="V37" s="71"/>
      <c r="W37" s="71"/>
      <c r="X37" s="71"/>
      <c r="Y37" s="71"/>
      <c r="Z37" s="71"/>
      <c r="AA37" s="4"/>
      <c r="AB37" s="14"/>
      <c r="AC37" s="14"/>
    </row>
    <row r="38" spans="1:29" ht="18" x14ac:dyDescent="0.2">
      <c r="A38" s="75">
        <f t="shared" si="47"/>
        <v>1</v>
      </c>
      <c r="B38" s="4">
        <f t="shared" si="48"/>
        <v>0</v>
      </c>
      <c r="C38" s="4">
        <f t="shared" si="49"/>
        <v>-3.8000000000000003E-8</v>
      </c>
      <c r="D38" s="4">
        <f>SMALL($C$27:$C$38,12)</f>
        <v>-2.7E-8</v>
      </c>
      <c r="E38" s="4">
        <f t="shared" si="50"/>
        <v>0</v>
      </c>
      <c r="F38" s="75">
        <f t="shared" si="51"/>
        <v>12</v>
      </c>
      <c r="G38" s="4">
        <f t="shared" si="52"/>
        <v>0</v>
      </c>
      <c r="H38" s="75">
        <f>VLOOKUP(12,$F$27:$G$38,2,FALSE)</f>
        <v>0</v>
      </c>
      <c r="I38" s="4"/>
      <c r="J38" s="4"/>
      <c r="K38" s="4"/>
      <c r="L38" s="4"/>
      <c r="M38" s="4"/>
      <c r="N38" s="4"/>
      <c r="O38" s="4"/>
      <c r="P38" s="4"/>
      <c r="Q38" s="71"/>
      <c r="R38" s="65"/>
      <c r="S38" s="71"/>
      <c r="T38" s="71"/>
      <c r="U38" s="71"/>
      <c r="V38" s="71"/>
      <c r="W38" s="71"/>
      <c r="X38" s="71"/>
      <c r="Y38" s="71"/>
      <c r="Z38" s="71"/>
      <c r="AA38" s="4"/>
      <c r="AB38" s="14"/>
      <c r="AC38" s="14"/>
    </row>
    <row r="39" spans="1:29" ht="18" x14ac:dyDescent="0.2">
      <c r="A39" s="14"/>
      <c r="B39" s="14"/>
      <c r="C39" s="14"/>
      <c r="D39" s="14"/>
      <c r="E39" s="14"/>
      <c r="F39" s="14"/>
      <c r="G39" s="14"/>
      <c r="H39" s="76"/>
      <c r="I39" s="14"/>
      <c r="J39" s="14"/>
      <c r="K39" s="14"/>
      <c r="L39" s="14"/>
      <c r="M39" s="14"/>
      <c r="N39" s="14"/>
      <c r="O39" s="14"/>
      <c r="P39" s="14"/>
      <c r="Q39" s="77"/>
      <c r="R39" s="78"/>
      <c r="S39" s="77"/>
      <c r="T39" s="77"/>
      <c r="U39" s="77"/>
      <c r="V39" s="77"/>
      <c r="W39" s="77"/>
      <c r="X39" s="77"/>
      <c r="Y39" s="77"/>
      <c r="Z39" s="77"/>
    </row>
    <row r="40" spans="1:29" ht="18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77"/>
      <c r="R40" s="78"/>
      <c r="S40" s="77"/>
      <c r="T40" s="77"/>
      <c r="U40" s="77"/>
      <c r="V40" s="77"/>
      <c r="W40" s="77"/>
      <c r="X40" s="77"/>
      <c r="Y40" s="77"/>
      <c r="Z40" s="77"/>
    </row>
    <row r="41" spans="1:29" ht="18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77"/>
      <c r="R41" s="78"/>
      <c r="S41" s="77"/>
      <c r="T41" s="77"/>
      <c r="U41" s="77"/>
      <c r="V41" s="77"/>
      <c r="W41" s="77"/>
      <c r="X41" s="77"/>
      <c r="Y41" s="77"/>
      <c r="Z41" s="77"/>
    </row>
    <row r="42" spans="1:29" ht="18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77"/>
      <c r="R42" s="78"/>
      <c r="S42" s="77"/>
      <c r="T42" s="77"/>
      <c r="U42" s="77"/>
      <c r="V42" s="77"/>
      <c r="W42" s="77"/>
      <c r="X42" s="77"/>
      <c r="Y42" s="77"/>
      <c r="Z42" s="77"/>
    </row>
    <row r="43" spans="1:29" ht="18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77"/>
      <c r="R43" s="78"/>
      <c r="S43" s="77"/>
      <c r="T43" s="77"/>
      <c r="U43" s="77"/>
      <c r="V43" s="77"/>
      <c r="W43" s="77"/>
      <c r="X43" s="77"/>
      <c r="Y43" s="77"/>
      <c r="Z43" s="77"/>
    </row>
    <row r="44" spans="1:29" ht="18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77"/>
      <c r="R44" s="78"/>
      <c r="S44" s="77"/>
      <c r="T44" s="77"/>
      <c r="U44" s="77"/>
      <c r="V44" s="77"/>
      <c r="W44" s="77"/>
      <c r="X44" s="77"/>
      <c r="Y44" s="77"/>
      <c r="Z44" s="77"/>
    </row>
    <row r="45" spans="1:29" ht="18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77"/>
      <c r="R45" s="78"/>
      <c r="S45" s="77"/>
      <c r="T45" s="77"/>
      <c r="U45" s="77"/>
      <c r="V45" s="77"/>
      <c r="W45" s="77"/>
      <c r="X45" s="77"/>
      <c r="Y45" s="77"/>
      <c r="Z45" s="77"/>
    </row>
    <row r="46" spans="1:29" ht="18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77"/>
      <c r="R46" s="78"/>
      <c r="S46" s="77"/>
      <c r="T46" s="77"/>
      <c r="U46" s="77"/>
      <c r="V46" s="77"/>
      <c r="W46" s="77"/>
      <c r="X46" s="77"/>
      <c r="Y46" s="77"/>
      <c r="Z46" s="77"/>
    </row>
    <row r="47" spans="1:29" ht="18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77"/>
      <c r="R47" s="78"/>
      <c r="S47" s="77"/>
      <c r="T47" s="77"/>
      <c r="U47" s="77"/>
      <c r="V47" s="77"/>
      <c r="W47" s="77"/>
      <c r="X47" s="77"/>
      <c r="Y47" s="77"/>
      <c r="Z47" s="77"/>
    </row>
    <row r="48" spans="1:29" ht="18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77"/>
      <c r="R48" s="78"/>
      <c r="S48" s="77"/>
      <c r="T48" s="77"/>
      <c r="U48" s="77"/>
      <c r="V48" s="77"/>
      <c r="W48" s="77"/>
      <c r="X48" s="77"/>
      <c r="Y48" s="77"/>
      <c r="Z48" s="77"/>
    </row>
    <row r="49" spans="1:26" ht="18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77"/>
      <c r="R49" s="78"/>
      <c r="S49" s="77"/>
      <c r="T49" s="77"/>
      <c r="U49" s="77"/>
      <c r="V49" s="77"/>
      <c r="W49" s="77"/>
      <c r="X49" s="77"/>
      <c r="Y49" s="77"/>
      <c r="Z49" s="77"/>
    </row>
    <row r="50" spans="1:26" ht="18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77"/>
      <c r="R50" s="78"/>
      <c r="S50" s="77"/>
      <c r="T50" s="77"/>
      <c r="U50" s="77"/>
      <c r="V50" s="77"/>
      <c r="W50" s="77"/>
      <c r="X50" s="77"/>
      <c r="Y50" s="77"/>
      <c r="Z50" s="77"/>
    </row>
    <row r="51" spans="1:26" ht="18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77"/>
      <c r="R51" s="78"/>
      <c r="S51" s="77"/>
      <c r="T51" s="77"/>
      <c r="U51" s="77"/>
      <c r="V51" s="77"/>
      <c r="W51" s="77"/>
      <c r="X51" s="77"/>
      <c r="Y51" s="77"/>
      <c r="Z51" s="77"/>
    </row>
    <row r="52" spans="1:26" ht="18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77"/>
      <c r="R52" s="78"/>
      <c r="S52" s="77"/>
      <c r="T52" s="77"/>
      <c r="U52" s="77"/>
      <c r="V52" s="77"/>
      <c r="W52" s="77"/>
      <c r="X52" s="77"/>
      <c r="Y52" s="77"/>
      <c r="Z52" s="77"/>
    </row>
    <row r="53" spans="1:26" ht="18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77"/>
      <c r="R53" s="78"/>
      <c r="S53" s="77"/>
      <c r="T53" s="77"/>
      <c r="U53" s="77"/>
      <c r="V53" s="77"/>
      <c r="W53" s="77"/>
      <c r="X53" s="77"/>
      <c r="Y53" s="77"/>
      <c r="Z53" s="77"/>
    </row>
    <row r="54" spans="1:26" ht="18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77"/>
      <c r="R54" s="78"/>
      <c r="S54" s="77"/>
      <c r="T54" s="77"/>
      <c r="U54" s="77"/>
      <c r="V54" s="77"/>
      <c r="W54" s="77"/>
      <c r="X54" s="77"/>
      <c r="Y54" s="77"/>
      <c r="Z54" s="77"/>
    </row>
    <row r="55" spans="1:26" ht="18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77"/>
      <c r="R55" s="78"/>
      <c r="S55" s="77"/>
      <c r="T55" s="77"/>
      <c r="U55" s="77"/>
      <c r="V55" s="77"/>
      <c r="W55" s="77"/>
      <c r="X55" s="77"/>
      <c r="Y55" s="77"/>
      <c r="Z55" s="77"/>
    </row>
    <row r="56" spans="1:26" ht="18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77"/>
      <c r="R56" s="78"/>
      <c r="S56" s="77"/>
      <c r="T56" s="77"/>
      <c r="U56" s="77"/>
      <c r="V56" s="77"/>
      <c r="W56" s="77"/>
      <c r="X56" s="77"/>
      <c r="Y56" s="77"/>
      <c r="Z56" s="77"/>
    </row>
    <row r="57" spans="1:26" ht="18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77"/>
      <c r="R57" s="78"/>
      <c r="S57" s="77"/>
      <c r="T57" s="77"/>
      <c r="U57" s="77"/>
      <c r="V57" s="77"/>
      <c r="W57" s="77"/>
      <c r="X57" s="77"/>
      <c r="Y57" s="77"/>
      <c r="Z57" s="77"/>
    </row>
    <row r="58" spans="1:26" ht="18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77"/>
      <c r="R58" s="78"/>
      <c r="S58" s="77"/>
      <c r="T58" s="77"/>
      <c r="U58" s="77"/>
      <c r="V58" s="77"/>
      <c r="W58" s="77"/>
      <c r="X58" s="77"/>
      <c r="Y58" s="77"/>
      <c r="Z58" s="77"/>
    </row>
    <row r="59" spans="1:26" ht="18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77"/>
      <c r="R59" s="78"/>
      <c r="S59" s="77"/>
      <c r="T59" s="77"/>
      <c r="U59" s="77"/>
      <c r="V59" s="77"/>
      <c r="W59" s="77"/>
      <c r="X59" s="77"/>
      <c r="Y59" s="77"/>
      <c r="Z59" s="77"/>
    </row>
    <row r="60" spans="1:26" ht="18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77"/>
      <c r="R60" s="78"/>
      <c r="S60" s="77"/>
      <c r="T60" s="77"/>
      <c r="U60" s="77"/>
      <c r="V60" s="77"/>
      <c r="W60" s="77"/>
      <c r="X60" s="77"/>
      <c r="Y60" s="77"/>
      <c r="Z60" s="77"/>
    </row>
    <row r="61" spans="1:26" ht="18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77"/>
      <c r="R61" s="78"/>
      <c r="S61" s="77"/>
      <c r="T61" s="77"/>
      <c r="U61" s="77"/>
      <c r="V61" s="77"/>
      <c r="W61" s="77"/>
      <c r="X61" s="77"/>
      <c r="Y61" s="77"/>
      <c r="Z61" s="77"/>
    </row>
    <row r="62" spans="1:26" ht="18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77"/>
      <c r="R62" s="78"/>
      <c r="S62" s="77"/>
      <c r="T62" s="77"/>
      <c r="U62" s="77"/>
      <c r="V62" s="77"/>
      <c r="W62" s="77"/>
      <c r="X62" s="77"/>
      <c r="Y62" s="77"/>
      <c r="Z62" s="77"/>
    </row>
    <row r="63" spans="1:26" ht="18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77"/>
      <c r="R63" s="78"/>
      <c r="S63" s="77"/>
      <c r="T63" s="77"/>
      <c r="U63" s="77"/>
      <c r="V63" s="77"/>
      <c r="W63" s="77"/>
      <c r="X63" s="77"/>
      <c r="Y63" s="77"/>
      <c r="Z63" s="77"/>
    </row>
    <row r="64" spans="1:26" ht="18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77"/>
      <c r="R64" s="78"/>
      <c r="S64" s="77"/>
      <c r="T64" s="77"/>
      <c r="U64" s="77"/>
      <c r="V64" s="77"/>
      <c r="W64" s="77"/>
      <c r="X64" s="77"/>
      <c r="Y64" s="77"/>
      <c r="Z64" s="77"/>
    </row>
    <row r="65" spans="1:26" ht="18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77"/>
      <c r="R65" s="78"/>
      <c r="S65" s="77"/>
      <c r="T65" s="77"/>
      <c r="U65" s="77"/>
      <c r="V65" s="77"/>
      <c r="W65" s="77"/>
      <c r="X65" s="77"/>
      <c r="Y65" s="77"/>
      <c r="Z65" s="77"/>
    </row>
    <row r="66" spans="1:26" ht="18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77"/>
      <c r="R66" s="78"/>
      <c r="S66" s="77"/>
      <c r="T66" s="77"/>
      <c r="U66" s="77"/>
      <c r="V66" s="77"/>
      <c r="W66" s="77"/>
      <c r="X66" s="77"/>
      <c r="Y66" s="77"/>
      <c r="Z66" s="77"/>
    </row>
    <row r="67" spans="1:26" ht="18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77"/>
      <c r="R67" s="78"/>
      <c r="S67" s="77"/>
      <c r="T67" s="77"/>
      <c r="U67" s="77"/>
      <c r="V67" s="77"/>
      <c r="W67" s="77"/>
      <c r="X67" s="77"/>
      <c r="Y67" s="77"/>
      <c r="Z67" s="77"/>
    </row>
    <row r="68" spans="1:26" ht="18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77"/>
      <c r="R68" s="78"/>
      <c r="S68" s="77"/>
      <c r="T68" s="77"/>
      <c r="U68" s="77"/>
      <c r="V68" s="77"/>
      <c r="W68" s="77"/>
      <c r="X68" s="77"/>
      <c r="Y68" s="77"/>
      <c r="Z68" s="77"/>
    </row>
    <row r="69" spans="1:26" ht="18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77"/>
      <c r="R69" s="78"/>
      <c r="S69" s="77"/>
      <c r="T69" s="77"/>
      <c r="U69" s="77"/>
      <c r="V69" s="77"/>
      <c r="W69" s="77"/>
      <c r="X69" s="77"/>
      <c r="Y69" s="77"/>
      <c r="Z69" s="77"/>
    </row>
    <row r="70" spans="1:26" ht="18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77"/>
      <c r="R70" s="78"/>
      <c r="S70" s="77"/>
      <c r="T70" s="77"/>
      <c r="U70" s="77"/>
      <c r="V70" s="77"/>
      <c r="W70" s="77"/>
      <c r="X70" s="77"/>
      <c r="Y70" s="77"/>
      <c r="Z70" s="77"/>
    </row>
    <row r="71" spans="1:26" ht="18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77"/>
      <c r="R71" s="78"/>
      <c r="S71" s="77"/>
      <c r="T71" s="77"/>
      <c r="U71" s="77"/>
      <c r="V71" s="77"/>
      <c r="W71" s="77"/>
      <c r="X71" s="77"/>
      <c r="Y71" s="77"/>
      <c r="Z71" s="77"/>
    </row>
    <row r="72" spans="1:26" ht="18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77"/>
      <c r="R72" s="78"/>
      <c r="S72" s="77"/>
      <c r="T72" s="77"/>
      <c r="U72" s="77"/>
      <c r="V72" s="77"/>
      <c r="W72" s="77"/>
      <c r="X72" s="77"/>
      <c r="Y72" s="77"/>
      <c r="Z72" s="77"/>
    </row>
    <row r="73" spans="1:26" ht="18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77"/>
      <c r="R73" s="78"/>
      <c r="S73" s="77"/>
      <c r="T73" s="77"/>
      <c r="U73" s="77"/>
      <c r="V73" s="77"/>
      <c r="W73" s="77"/>
      <c r="X73" s="77"/>
      <c r="Y73" s="77"/>
      <c r="Z73" s="77"/>
    </row>
    <row r="74" spans="1:26" ht="18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77"/>
      <c r="R74" s="78"/>
      <c r="S74" s="77"/>
      <c r="T74" s="77"/>
      <c r="U74" s="77"/>
      <c r="V74" s="77"/>
      <c r="W74" s="77"/>
      <c r="X74" s="77"/>
      <c r="Y74" s="77"/>
      <c r="Z74" s="77"/>
    </row>
    <row r="75" spans="1:26" ht="18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77"/>
      <c r="R75" s="78"/>
      <c r="S75" s="77"/>
      <c r="T75" s="77"/>
      <c r="U75" s="77"/>
      <c r="V75" s="77"/>
      <c r="W75" s="77"/>
      <c r="X75" s="77"/>
      <c r="Y75" s="77"/>
      <c r="Z75" s="77"/>
    </row>
    <row r="76" spans="1:26" ht="18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77"/>
      <c r="R76" s="78"/>
      <c r="S76" s="77"/>
      <c r="T76" s="77"/>
      <c r="U76" s="77"/>
      <c r="V76" s="77"/>
      <c r="W76" s="77"/>
      <c r="X76" s="77"/>
      <c r="Y76" s="77"/>
      <c r="Z76" s="77"/>
    </row>
    <row r="77" spans="1:26" ht="18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77"/>
      <c r="R77" s="78"/>
      <c r="S77" s="77"/>
      <c r="T77" s="77"/>
      <c r="U77" s="77"/>
      <c r="V77" s="77"/>
      <c r="W77" s="77"/>
      <c r="X77" s="77"/>
      <c r="Y77" s="77"/>
      <c r="Z77" s="77"/>
    </row>
    <row r="78" spans="1:26" ht="18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77"/>
      <c r="R78" s="78"/>
      <c r="S78" s="77"/>
      <c r="T78" s="77"/>
      <c r="U78" s="77"/>
      <c r="V78" s="77"/>
      <c r="W78" s="77"/>
      <c r="X78" s="77"/>
      <c r="Y78" s="77"/>
      <c r="Z78" s="77"/>
    </row>
    <row r="79" spans="1:26" ht="18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77"/>
      <c r="R79" s="78"/>
      <c r="S79" s="77"/>
      <c r="T79" s="77"/>
      <c r="U79" s="77"/>
      <c r="V79" s="77"/>
      <c r="W79" s="77"/>
      <c r="X79" s="77"/>
      <c r="Y79" s="77"/>
      <c r="Z79" s="77"/>
    </row>
    <row r="80" spans="1:26" ht="18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77"/>
      <c r="R80" s="78"/>
      <c r="S80" s="77"/>
      <c r="T80" s="77"/>
      <c r="U80" s="77"/>
      <c r="V80" s="77"/>
      <c r="W80" s="77"/>
      <c r="X80" s="77"/>
      <c r="Y80" s="77"/>
      <c r="Z80" s="77"/>
    </row>
    <row r="81" spans="1:26" ht="18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77"/>
      <c r="R81" s="78"/>
      <c r="S81" s="77"/>
      <c r="T81" s="77"/>
      <c r="U81" s="77"/>
      <c r="V81" s="77"/>
      <c r="W81" s="77"/>
      <c r="X81" s="77"/>
      <c r="Y81" s="77"/>
      <c r="Z81" s="77"/>
    </row>
    <row r="82" spans="1:26" ht="18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77"/>
      <c r="R82" s="78"/>
      <c r="S82" s="77"/>
      <c r="T82" s="77"/>
      <c r="U82" s="77"/>
      <c r="V82" s="77"/>
      <c r="W82" s="77"/>
      <c r="X82" s="77"/>
      <c r="Y82" s="77"/>
      <c r="Z82" s="77"/>
    </row>
    <row r="83" spans="1:26" ht="18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77"/>
      <c r="R83" s="78"/>
      <c r="S83" s="77"/>
      <c r="T83" s="77"/>
      <c r="U83" s="77"/>
      <c r="V83" s="77"/>
      <c r="W83" s="77"/>
      <c r="X83" s="77"/>
      <c r="Y83" s="77"/>
      <c r="Z83" s="77"/>
    </row>
    <row r="84" spans="1:26" ht="18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77"/>
      <c r="R84" s="78"/>
      <c r="S84" s="77"/>
      <c r="T84" s="77"/>
      <c r="U84" s="77"/>
      <c r="V84" s="77"/>
      <c r="W84" s="77"/>
      <c r="X84" s="77"/>
      <c r="Y84" s="77"/>
      <c r="Z84" s="77"/>
    </row>
    <row r="85" spans="1:26" ht="18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77"/>
      <c r="R85" s="78"/>
      <c r="S85" s="77"/>
      <c r="T85" s="77"/>
      <c r="U85" s="77"/>
      <c r="V85" s="77"/>
      <c r="W85" s="77"/>
      <c r="X85" s="77"/>
      <c r="Y85" s="77"/>
      <c r="Z85" s="77"/>
    </row>
    <row r="86" spans="1:26" ht="18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77"/>
      <c r="R86" s="78"/>
      <c r="S86" s="77"/>
      <c r="T86" s="77"/>
      <c r="U86" s="77"/>
      <c r="V86" s="77"/>
      <c r="W86" s="77"/>
      <c r="X86" s="77"/>
      <c r="Y86" s="77"/>
      <c r="Z86" s="77"/>
    </row>
    <row r="87" spans="1:26" ht="18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77"/>
      <c r="R87" s="78"/>
      <c r="S87" s="77"/>
      <c r="T87" s="77"/>
      <c r="U87" s="77"/>
      <c r="V87" s="77"/>
      <c r="W87" s="77"/>
      <c r="X87" s="77"/>
      <c r="Y87" s="77"/>
      <c r="Z87" s="77"/>
    </row>
    <row r="88" spans="1:26" ht="18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77"/>
      <c r="R88" s="78"/>
      <c r="S88" s="77"/>
      <c r="T88" s="77"/>
      <c r="U88" s="77"/>
      <c r="V88" s="77"/>
      <c r="W88" s="77"/>
      <c r="X88" s="77"/>
      <c r="Y88" s="77"/>
      <c r="Z88" s="77"/>
    </row>
    <row r="89" spans="1:26" ht="18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77"/>
      <c r="R89" s="78"/>
      <c r="S89" s="77"/>
      <c r="T89" s="77"/>
      <c r="U89" s="77"/>
      <c r="V89" s="77"/>
      <c r="W89" s="77"/>
      <c r="X89" s="77"/>
      <c r="Y89" s="77"/>
      <c r="Z89" s="77"/>
    </row>
    <row r="90" spans="1:26" ht="18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77"/>
      <c r="R90" s="78"/>
      <c r="S90" s="77"/>
      <c r="T90" s="77"/>
      <c r="U90" s="77"/>
      <c r="V90" s="77"/>
      <c r="W90" s="77"/>
      <c r="X90" s="77"/>
      <c r="Y90" s="77"/>
      <c r="Z90" s="77"/>
    </row>
    <row r="91" spans="1:26" ht="18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77"/>
      <c r="R91" s="78"/>
      <c r="S91" s="77"/>
      <c r="T91" s="77"/>
      <c r="U91" s="77"/>
      <c r="V91" s="77"/>
      <c r="W91" s="77"/>
      <c r="X91" s="77"/>
      <c r="Y91" s="77"/>
      <c r="Z91" s="77"/>
    </row>
    <row r="92" spans="1:26" ht="18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77"/>
      <c r="R92" s="78"/>
      <c r="S92" s="77"/>
      <c r="T92" s="77"/>
      <c r="U92" s="77"/>
      <c r="V92" s="77"/>
      <c r="W92" s="77"/>
      <c r="X92" s="77"/>
      <c r="Y92" s="77"/>
      <c r="Z92" s="77"/>
    </row>
    <row r="93" spans="1:26" ht="18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77"/>
      <c r="R93" s="78"/>
      <c r="S93" s="77"/>
      <c r="T93" s="77"/>
      <c r="U93" s="77"/>
      <c r="V93" s="77"/>
      <c r="W93" s="77"/>
      <c r="X93" s="77"/>
      <c r="Y93" s="77"/>
      <c r="Z93" s="77"/>
    </row>
    <row r="94" spans="1:26" ht="18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77"/>
      <c r="R94" s="78"/>
      <c r="S94" s="77"/>
      <c r="T94" s="77"/>
      <c r="U94" s="77"/>
      <c r="V94" s="77"/>
      <c r="W94" s="77"/>
      <c r="X94" s="77"/>
      <c r="Y94" s="77"/>
      <c r="Z94" s="77"/>
    </row>
    <row r="95" spans="1:26" ht="18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77"/>
      <c r="R95" s="78"/>
      <c r="S95" s="77"/>
      <c r="T95" s="77"/>
      <c r="U95" s="77"/>
      <c r="V95" s="77"/>
      <c r="W95" s="77"/>
      <c r="X95" s="77"/>
      <c r="Y95" s="77"/>
      <c r="Z95" s="77"/>
    </row>
    <row r="96" spans="1:26" ht="18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77"/>
      <c r="R96" s="78"/>
      <c r="S96" s="77"/>
      <c r="T96" s="77"/>
      <c r="U96" s="77"/>
      <c r="V96" s="77"/>
      <c r="W96" s="77"/>
      <c r="X96" s="77"/>
      <c r="Y96" s="77"/>
      <c r="Z96" s="77"/>
    </row>
    <row r="97" spans="1:26" ht="18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77"/>
      <c r="R97" s="78"/>
      <c r="S97" s="77"/>
      <c r="T97" s="77"/>
      <c r="U97" s="77"/>
      <c r="V97" s="77"/>
      <c r="W97" s="77"/>
      <c r="X97" s="77"/>
      <c r="Y97" s="77"/>
      <c r="Z97" s="77"/>
    </row>
    <row r="98" spans="1:26" ht="18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77"/>
      <c r="R98" s="78"/>
      <c r="S98" s="77"/>
      <c r="T98" s="77"/>
      <c r="U98" s="77"/>
      <c r="V98" s="77"/>
      <c r="W98" s="77"/>
      <c r="X98" s="77"/>
      <c r="Y98" s="77"/>
      <c r="Z98" s="77"/>
    </row>
    <row r="99" spans="1:26" ht="18" x14ac:dyDescent="0.2">
      <c r="Q99" s="77"/>
      <c r="R99" s="65"/>
      <c r="S99" s="77"/>
      <c r="T99" s="77"/>
      <c r="U99" s="77"/>
      <c r="V99" s="77"/>
      <c r="W99" s="77"/>
      <c r="X99" s="77"/>
      <c r="Y99" s="77"/>
      <c r="Z99" s="77"/>
    </row>
    <row r="100" spans="1:26" ht="18" x14ac:dyDescent="0.2">
      <c r="Q100" s="77"/>
      <c r="R100" s="65"/>
      <c r="S100" s="77"/>
      <c r="T100" s="77"/>
      <c r="U100" s="77"/>
      <c r="V100" s="77"/>
      <c r="W100" s="77"/>
      <c r="X100" s="77"/>
      <c r="Y100" s="77"/>
      <c r="Z100" s="77"/>
    </row>
    <row r="101" spans="1:26" ht="18" x14ac:dyDescent="0.2">
      <c r="Q101" s="77"/>
      <c r="R101" s="65"/>
      <c r="S101" s="77"/>
      <c r="T101" s="77"/>
      <c r="U101" s="77"/>
      <c r="V101" s="77"/>
      <c r="W101" s="77"/>
      <c r="X101" s="77"/>
      <c r="Y101" s="77"/>
      <c r="Z101" s="77"/>
    </row>
    <row r="102" spans="1:26" ht="18" x14ac:dyDescent="0.2">
      <c r="Q102" s="77"/>
      <c r="R102" s="65"/>
      <c r="S102" s="77"/>
      <c r="T102" s="77"/>
      <c r="U102" s="77"/>
      <c r="V102" s="77"/>
      <c r="W102" s="77"/>
      <c r="X102" s="77"/>
      <c r="Y102" s="77"/>
      <c r="Z102" s="77"/>
    </row>
    <row r="103" spans="1:26" ht="18" x14ac:dyDescent="0.2">
      <c r="Q103" s="77"/>
      <c r="R103" s="65"/>
      <c r="S103" s="77"/>
      <c r="T103" s="77"/>
      <c r="U103" s="77"/>
      <c r="V103" s="77"/>
      <c r="W103" s="77"/>
      <c r="X103" s="77"/>
      <c r="Y103" s="77"/>
      <c r="Z103" s="77"/>
    </row>
    <row r="104" spans="1:26" ht="18" x14ac:dyDescent="0.2">
      <c r="Q104" s="77"/>
      <c r="R104" s="65"/>
      <c r="S104" s="77"/>
      <c r="T104" s="77"/>
      <c r="U104" s="77"/>
      <c r="V104" s="77"/>
      <c r="W104" s="77"/>
      <c r="X104" s="77"/>
      <c r="Y104" s="77"/>
      <c r="Z104" s="77"/>
    </row>
  </sheetData>
  <sheetProtection sheet="1" objects="1" scenarios="1" selectLockedCells="1"/>
  <mergeCells count="4">
    <mergeCell ref="A1:B1"/>
    <mergeCell ref="C1:J1"/>
    <mergeCell ref="K1:L1"/>
    <mergeCell ref="M1:N1"/>
  </mergeCells>
  <conditionalFormatting sqref="Q3:R104 S15:W104 X27:Z104">
    <cfRule type="cellIs" dxfId="53" priority="1" stopIfTrue="1" operator="equal">
      <formula>1</formula>
    </cfRule>
    <cfRule type="cellIs" dxfId="52" priority="2" stopIfTrue="1" operator="equal">
      <formula>2</formula>
    </cfRule>
    <cfRule type="cellIs" dxfId="51" priority="3" stopIfTrue="1" operator="equal">
      <formula>3</formula>
    </cfRule>
  </conditionalFormatting>
  <conditionalFormatting sqref="S3:S14">
    <cfRule type="cellIs" dxfId="50" priority="4" stopIfTrue="1" operator="equal">
      <formula>3</formula>
    </cfRule>
    <cfRule type="cellIs" dxfId="49" priority="5" stopIfTrue="1" operator="equal">
      <formula>2</formula>
    </cfRule>
    <cfRule type="cellIs" dxfId="48" priority="6" stopIfTrue="1" operator="equal">
      <formula>1</formula>
    </cfRule>
  </conditionalFormatting>
  <dataValidations count="1">
    <dataValidation type="list" allowBlank="1" showErrorMessage="1" sqref="D3:N3 E4:N4 F5:N5 G6:N6 H7:N7 I8:N8 J9:N9 K10:N10 L11:N11 M12:N12 N13">
      <formula1>$D$15:$D$20</formula1>
      <formula2>0</formula2>
    </dataValidation>
  </dataValidations>
  <pageMargins left="1.575" right="1.575" top="0.98402777777777772" bottom="0.98402777777777772" header="0.51180555555555551" footer="0.51180555555555551"/>
  <pageSetup paperSize="9" firstPageNumber="0" fitToWidth="2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8"/>
  <sheetViews>
    <sheetView showRowColHeaders="0" workbookViewId="0">
      <selection activeCell="C1" sqref="C1:J1"/>
    </sheetView>
  </sheetViews>
  <sheetFormatPr baseColWidth="10" defaultRowHeight="12.75" x14ac:dyDescent="0.2"/>
  <cols>
    <col min="1" max="1" width="3.140625" style="1" customWidth="1"/>
    <col min="2" max="2" width="22.7109375" style="1" customWidth="1"/>
    <col min="3" max="12" width="4.7109375" style="1" customWidth="1"/>
    <col min="13" max="13" width="7.28515625" style="1" customWidth="1"/>
    <col min="14" max="14" width="8.7109375" style="1" customWidth="1"/>
    <col min="15" max="15" width="5.7109375" style="1" customWidth="1"/>
    <col min="16" max="16" width="4.7109375" style="2" customWidth="1"/>
    <col min="17" max="17" width="5.7109375" style="1" customWidth="1"/>
    <col min="18" max="18" width="22.7109375" style="1" customWidth="1"/>
    <col min="19" max="19" width="7.28515625" style="1" customWidth="1"/>
    <col min="20" max="20" width="8.7109375" style="1" customWidth="1"/>
    <col min="21" max="21" width="5.7109375" style="1" customWidth="1"/>
    <col min="22" max="24" width="4.28515625" style="1" customWidth="1"/>
    <col min="25" max="45" width="11.42578125" style="4"/>
    <col min="46" max="16384" width="11.42578125" style="1"/>
  </cols>
  <sheetData>
    <row r="1" spans="1:47" s="5" customFormat="1" ht="24.95" customHeight="1" x14ac:dyDescent="0.2">
      <c r="A1" s="130" t="s">
        <v>0</v>
      </c>
      <c r="B1" s="130"/>
      <c r="C1" s="131"/>
      <c r="D1" s="131"/>
      <c r="E1" s="131"/>
      <c r="F1" s="131"/>
      <c r="G1" s="131"/>
      <c r="H1" s="131"/>
      <c r="I1" s="131"/>
      <c r="J1" s="131"/>
      <c r="K1" s="132" t="s">
        <v>1</v>
      </c>
      <c r="L1" s="132"/>
      <c r="M1" s="87"/>
      <c r="N1" s="88"/>
      <c r="P1" s="6"/>
      <c r="Q1" s="7" t="s">
        <v>5</v>
      </c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80"/>
      <c r="AU1" s="80"/>
    </row>
    <row r="2" spans="1:47" x14ac:dyDescent="0.2">
      <c r="A2" s="8"/>
      <c r="B2" s="9" t="s">
        <v>6</v>
      </c>
      <c r="C2" s="10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0">
        <v>8</v>
      </c>
      <c r="K2" s="10">
        <v>9</v>
      </c>
      <c r="L2" s="10">
        <v>10</v>
      </c>
      <c r="M2" s="11" t="s">
        <v>7</v>
      </c>
      <c r="N2" s="12" t="s">
        <v>8</v>
      </c>
      <c r="O2" s="11" t="s">
        <v>9</v>
      </c>
      <c r="P2" s="13"/>
      <c r="Q2" s="11" t="s">
        <v>9</v>
      </c>
      <c r="R2" s="11" t="s">
        <v>6</v>
      </c>
      <c r="S2" s="11" t="s">
        <v>7</v>
      </c>
      <c r="T2" s="12" t="s">
        <v>8</v>
      </c>
      <c r="U2" s="12" t="s">
        <v>10</v>
      </c>
      <c r="V2" s="12" t="s">
        <v>11</v>
      </c>
      <c r="W2" s="12" t="s">
        <v>12</v>
      </c>
      <c r="X2" s="12" t="s">
        <v>13</v>
      </c>
      <c r="AT2" s="14"/>
      <c r="AU2" s="14"/>
    </row>
    <row r="3" spans="1:47" ht="24.95" customHeight="1" x14ac:dyDescent="0.2">
      <c r="A3" s="15">
        <v>1</v>
      </c>
      <c r="B3" s="16"/>
      <c r="C3" s="17"/>
      <c r="D3" s="18"/>
      <c r="E3" s="18"/>
      <c r="F3" s="18"/>
      <c r="G3" s="18"/>
      <c r="H3" s="18"/>
      <c r="I3" s="18"/>
      <c r="J3" s="18"/>
      <c r="K3" s="18"/>
      <c r="L3" s="18"/>
      <c r="M3" s="20">
        <f t="shared" ref="M3:M12" si="0">SUM(Y3:AH3)</f>
        <v>0</v>
      </c>
      <c r="N3" s="21">
        <f>Y3*$M$3+Z3*$M$4+AA3*$M$5+AB3*$M$6+AC3*$M$7+AD3*$M$8+AE3*$M$9+AF3*$M$10+AG3*$M$11+AH3*$M$12</f>
        <v>0</v>
      </c>
      <c r="O3" s="22">
        <f t="shared" ref="O3:O12" si="1">RANK(O13,$O$13:$O$22,0)</f>
        <v>1</v>
      </c>
      <c r="P3" s="23">
        <f t="shared" ref="P3:P12" si="2">B3</f>
        <v>0</v>
      </c>
      <c r="Q3" s="20">
        <f>SMALL($O$3:$O$12,1)</f>
        <v>1</v>
      </c>
      <c r="R3" s="24" t="str">
        <f>IF(H23=0,"",VLOOKUP(1,$F$23:$G$32,2,FALSE))</f>
        <v/>
      </c>
      <c r="S3" s="25" t="str">
        <f t="shared" ref="S3:S12" si="3">IF(R3="","",VLOOKUP(R3,$B$3:$M$12,12,FALSE))</f>
        <v/>
      </c>
      <c r="T3" s="26" t="str">
        <f t="shared" ref="T3:T12" si="4">IF(R3="","",VLOOKUP(R3,$B$3:$N$12,13,FALSE))</f>
        <v/>
      </c>
      <c r="U3" s="27" t="str">
        <f t="shared" ref="U3:U12" si="5">IF(R3="","",VLOOKUP(R3,$U$13:$Y$22,5,FALSE))</f>
        <v/>
      </c>
      <c r="V3" s="27" t="str">
        <f t="shared" ref="V3:V12" si="6">IF(R3="","",VLOOKUP(R3,$U$13:$X$22,2,FALSE))</f>
        <v/>
      </c>
      <c r="W3" s="27" t="str">
        <f t="shared" ref="W3:W12" si="7">IF(R3="","",VLOOKUP(R3,$U$13:$X$22,3,FALSE))</f>
        <v/>
      </c>
      <c r="X3" s="28" t="str">
        <f t="shared" ref="X3:X12" si="8">IF(R3="","",VLOOKUP(R3,$U$13:$X$22,4,FALSE))</f>
        <v/>
      </c>
      <c r="Y3" s="29">
        <f t="shared" ref="Y3:Y12" si="9">IF(C3=1,1,IF(C3="+",1,IF(C3=0,0,IF(C3="-",0,IF(C3="",0,0.5)))))</f>
        <v>0</v>
      </c>
      <c r="Z3" s="4">
        <f t="shared" ref="Z3:Z12" si="10">IF(D3=1,1,IF(D3="+",1,IF(D3=0,0,IF(D3="-",0,IF(D3="",0,0.5)))))</f>
        <v>0</v>
      </c>
      <c r="AA3" s="4">
        <f t="shared" ref="AA3:AA12" si="11">IF(E3=1,1,IF(E3="+",1,IF(E3=0,0,IF(E3="-",0,IF(E3="",0,0.5)))))</f>
        <v>0</v>
      </c>
      <c r="AB3" s="4">
        <f t="shared" ref="AB3:AB12" si="12">IF(F3=1,1,IF(F3="+",1,IF(F3=0,0,IF(F3="-",0,IF(F3="",0,0.5)))))</f>
        <v>0</v>
      </c>
      <c r="AC3" s="4">
        <f t="shared" ref="AC3:AC12" si="13">IF(G3=1,1,IF(G3="+",1,IF(G3=0,0,IF(G3="-",0,IF(G3="",0,0.5)))))</f>
        <v>0</v>
      </c>
      <c r="AD3" s="4">
        <f t="shared" ref="AD3:AD12" si="14">IF(H3=1,1,IF(H3="+",1,IF(H3=0,0,IF(H3="-",0,IF(H3="",0,0.5)))))</f>
        <v>0</v>
      </c>
      <c r="AE3" s="4">
        <f t="shared" ref="AE3:AE12" si="15">IF(I3=1,1,IF(I3="+",1,IF(I3=0,0,IF(I3="-",0,IF(I3="",0,0.5)))))</f>
        <v>0</v>
      </c>
      <c r="AF3" s="4">
        <f t="shared" ref="AF3:AF12" si="16">IF(J3=1,1,IF(J3="+",1,IF(J3=0,0,IF(J3="-",0,IF(J3="",0,0.5)))))</f>
        <v>0</v>
      </c>
      <c r="AG3" s="4">
        <f t="shared" ref="AG3:AG12" si="17">IF(K3=1,1,IF(K3="+",1,IF(K3=0,0,IF(K3="-",0,IF(K3="",0,0.5)))))</f>
        <v>0</v>
      </c>
      <c r="AH3" s="4">
        <f t="shared" ref="AH3:AH12" si="18">IF(L3=1,1,IF(L3="+",1,IF(L3=0,0,IF(L3="-",0,IF(L3="",0,0.5)))))</f>
        <v>0</v>
      </c>
      <c r="AJ3" s="4">
        <f t="shared" ref="AJ3:AJ12" si="19">IF(C3="",0,1)</f>
        <v>0</v>
      </c>
      <c r="AK3" s="4">
        <f t="shared" ref="AK3:AK12" si="20">IF(D3="",0,1)</f>
        <v>0</v>
      </c>
      <c r="AL3" s="4">
        <f t="shared" ref="AL3:AL12" si="21">IF(E3="",0,1)</f>
        <v>0</v>
      </c>
      <c r="AM3" s="4">
        <f t="shared" ref="AM3:AM12" si="22">IF(F3="",0,1)</f>
        <v>0</v>
      </c>
      <c r="AN3" s="4">
        <f t="shared" ref="AN3:AN12" si="23">IF(G3="",0,1)</f>
        <v>0</v>
      </c>
      <c r="AO3" s="4">
        <f t="shared" ref="AO3:AO12" si="24">IF(H3="",0,1)</f>
        <v>0</v>
      </c>
      <c r="AP3" s="4">
        <f t="shared" ref="AP3:AP12" si="25">IF(I3="",0,1)</f>
        <v>0</v>
      </c>
      <c r="AQ3" s="4">
        <f t="shared" ref="AQ3:AQ12" si="26">IF(J3="",0,1)</f>
        <v>0</v>
      </c>
      <c r="AR3" s="4">
        <f t="shared" ref="AR3:AR12" si="27">IF(K3="",0,1)</f>
        <v>0</v>
      </c>
      <c r="AS3" s="4">
        <f t="shared" ref="AS3:AS12" si="28">IF(L3="",0,1)</f>
        <v>0</v>
      </c>
      <c r="AT3" s="14"/>
      <c r="AU3" s="14"/>
    </row>
    <row r="4" spans="1:47" ht="24.95" customHeight="1" x14ac:dyDescent="0.2">
      <c r="A4" s="30">
        <v>2</v>
      </c>
      <c r="B4" s="31"/>
      <c r="C4" s="32" t="str">
        <f t="shared" ref="C4:C12" si="29">IF(INDEX($A$1:$L$12,COLUMN(),ROW())="","",IF(INDEX($A$1:$L$12,COLUMN(),ROW())=1,0,IF(INDEX($A$1:$L$12,COLUMN(),ROW())=0,1,IF(INDEX($A$1:$L$12,COLUMN(),ROW())="+","-",IF(INDEX($A$1:$L$12,COLUMN(),ROW())="-","+","½")))))</f>
        <v/>
      </c>
      <c r="D4" s="33"/>
      <c r="E4" s="34"/>
      <c r="F4" s="34"/>
      <c r="G4" s="34"/>
      <c r="H4" s="34"/>
      <c r="I4" s="34"/>
      <c r="J4" s="34"/>
      <c r="K4" s="34"/>
      <c r="L4" s="34"/>
      <c r="M4" s="32">
        <f t="shared" si="0"/>
        <v>0</v>
      </c>
      <c r="N4" s="36">
        <f t="shared" ref="N4:N12" si="30">Y4*$M$3+Z4*$M$4+AA4*$M$5+AB4*$M$6+AC4*$M$7+AD4*$M$8+AE4*$M$9+AF4*$M$10+AG4*$M$11+AH4*$M$12</f>
        <v>0</v>
      </c>
      <c r="O4" s="37">
        <f t="shared" si="1"/>
        <v>1</v>
      </c>
      <c r="P4" s="23">
        <f t="shared" si="2"/>
        <v>0</v>
      </c>
      <c r="Q4" s="32">
        <f>SMALL($O$3:$O$12,2)</f>
        <v>1</v>
      </c>
      <c r="R4" s="38" t="str">
        <f>IF(H24=0,"",VLOOKUP(2,$F$23:$G$32,2,FALSE))</f>
        <v/>
      </c>
      <c r="S4" s="39" t="str">
        <f t="shared" si="3"/>
        <v/>
      </c>
      <c r="T4" s="40" t="str">
        <f t="shared" si="4"/>
        <v/>
      </c>
      <c r="U4" s="41" t="str">
        <f t="shared" si="5"/>
        <v/>
      </c>
      <c r="V4" s="41" t="str">
        <f t="shared" si="6"/>
        <v/>
      </c>
      <c r="W4" s="41" t="str">
        <f t="shared" si="7"/>
        <v/>
      </c>
      <c r="X4" s="42" t="str">
        <f t="shared" si="8"/>
        <v/>
      </c>
      <c r="Y4" s="29">
        <f t="shared" si="9"/>
        <v>0</v>
      </c>
      <c r="Z4" s="4">
        <f t="shared" si="10"/>
        <v>0</v>
      </c>
      <c r="AA4" s="4">
        <f t="shared" si="11"/>
        <v>0</v>
      </c>
      <c r="AB4" s="4">
        <f t="shared" si="12"/>
        <v>0</v>
      </c>
      <c r="AC4" s="4">
        <f t="shared" si="13"/>
        <v>0</v>
      </c>
      <c r="AD4" s="4">
        <f t="shared" si="14"/>
        <v>0</v>
      </c>
      <c r="AE4" s="4">
        <f t="shared" si="15"/>
        <v>0</v>
      </c>
      <c r="AF4" s="4">
        <f t="shared" si="16"/>
        <v>0</v>
      </c>
      <c r="AG4" s="4">
        <f t="shared" si="17"/>
        <v>0</v>
      </c>
      <c r="AH4" s="4">
        <f t="shared" si="18"/>
        <v>0</v>
      </c>
      <c r="AJ4" s="4">
        <f t="shared" si="19"/>
        <v>0</v>
      </c>
      <c r="AK4" s="4">
        <f t="shared" si="20"/>
        <v>0</v>
      </c>
      <c r="AL4" s="4">
        <f t="shared" si="21"/>
        <v>0</v>
      </c>
      <c r="AM4" s="4">
        <f t="shared" si="22"/>
        <v>0</v>
      </c>
      <c r="AN4" s="4">
        <f t="shared" si="23"/>
        <v>0</v>
      </c>
      <c r="AO4" s="4">
        <f t="shared" si="24"/>
        <v>0</v>
      </c>
      <c r="AP4" s="4">
        <f t="shared" si="25"/>
        <v>0</v>
      </c>
      <c r="AQ4" s="4">
        <f t="shared" si="26"/>
        <v>0</v>
      </c>
      <c r="AR4" s="4">
        <f t="shared" si="27"/>
        <v>0</v>
      </c>
      <c r="AS4" s="4">
        <f t="shared" si="28"/>
        <v>0</v>
      </c>
      <c r="AT4" s="14"/>
      <c r="AU4" s="14"/>
    </row>
    <row r="5" spans="1:47" ht="24.95" customHeight="1" x14ac:dyDescent="0.2">
      <c r="A5" s="30">
        <v>3</v>
      </c>
      <c r="B5" s="31"/>
      <c r="C5" s="32" t="str">
        <f t="shared" si="29"/>
        <v/>
      </c>
      <c r="D5" s="39" t="str">
        <f t="shared" ref="D5:D12" si="31">IF(INDEX($A$1:$L$12,COLUMN(),ROW())="","",IF(INDEX($A$1:$L$12,COLUMN(),ROW())=1,0,IF(INDEX($A$1:$L$12,COLUMN(),ROW())=0,1,IF(INDEX($A$1:$L$12,COLUMN(),ROW())="+","-",IF(INDEX($A$1:$L$12,COLUMN(),ROW())="-","+","½")))))</f>
        <v/>
      </c>
      <c r="E5" s="33"/>
      <c r="F5" s="34"/>
      <c r="G5" s="34"/>
      <c r="H5" s="34"/>
      <c r="I5" s="34"/>
      <c r="J5" s="34"/>
      <c r="K5" s="34"/>
      <c r="L5" s="34"/>
      <c r="M5" s="32">
        <f t="shared" si="0"/>
        <v>0</v>
      </c>
      <c r="N5" s="36">
        <f t="shared" si="30"/>
        <v>0</v>
      </c>
      <c r="O5" s="37">
        <f t="shared" si="1"/>
        <v>1</v>
      </c>
      <c r="P5" s="23">
        <f t="shared" si="2"/>
        <v>0</v>
      </c>
      <c r="Q5" s="32">
        <f>SMALL($O$3:$O$12,3)</f>
        <v>1</v>
      </c>
      <c r="R5" s="43" t="str">
        <f>IF(H25=0,"",VLOOKUP(3,$F$23:$G$32,2,FALSE))</f>
        <v/>
      </c>
      <c r="S5" s="39" t="str">
        <f t="shared" si="3"/>
        <v/>
      </c>
      <c r="T5" s="40" t="str">
        <f t="shared" si="4"/>
        <v/>
      </c>
      <c r="U5" s="44" t="str">
        <f t="shared" si="5"/>
        <v/>
      </c>
      <c r="V5" s="44" t="str">
        <f t="shared" si="6"/>
        <v/>
      </c>
      <c r="W5" s="44" t="str">
        <f t="shared" si="7"/>
        <v/>
      </c>
      <c r="X5" s="45" t="str">
        <f t="shared" si="8"/>
        <v/>
      </c>
      <c r="Y5" s="29">
        <f t="shared" si="9"/>
        <v>0</v>
      </c>
      <c r="Z5" s="4">
        <f t="shared" si="10"/>
        <v>0</v>
      </c>
      <c r="AA5" s="4">
        <f t="shared" si="11"/>
        <v>0</v>
      </c>
      <c r="AB5" s="4">
        <f t="shared" si="12"/>
        <v>0</v>
      </c>
      <c r="AC5" s="4">
        <f t="shared" si="13"/>
        <v>0</v>
      </c>
      <c r="AD5" s="4">
        <f t="shared" si="14"/>
        <v>0</v>
      </c>
      <c r="AE5" s="4">
        <f t="shared" si="15"/>
        <v>0</v>
      </c>
      <c r="AF5" s="4">
        <f t="shared" si="16"/>
        <v>0</v>
      </c>
      <c r="AG5" s="4">
        <f t="shared" si="17"/>
        <v>0</v>
      </c>
      <c r="AH5" s="4">
        <f t="shared" si="18"/>
        <v>0</v>
      </c>
      <c r="AJ5" s="4">
        <f t="shared" si="19"/>
        <v>0</v>
      </c>
      <c r="AK5" s="4">
        <f t="shared" si="20"/>
        <v>0</v>
      </c>
      <c r="AL5" s="4">
        <f t="shared" si="21"/>
        <v>0</v>
      </c>
      <c r="AM5" s="4">
        <f t="shared" si="22"/>
        <v>0</v>
      </c>
      <c r="AN5" s="4">
        <f t="shared" si="23"/>
        <v>0</v>
      </c>
      <c r="AO5" s="4">
        <f t="shared" si="24"/>
        <v>0</v>
      </c>
      <c r="AP5" s="4">
        <f t="shared" si="25"/>
        <v>0</v>
      </c>
      <c r="AQ5" s="4">
        <f t="shared" si="26"/>
        <v>0</v>
      </c>
      <c r="AR5" s="4">
        <f t="shared" si="27"/>
        <v>0</v>
      </c>
      <c r="AS5" s="4">
        <f t="shared" si="28"/>
        <v>0</v>
      </c>
      <c r="AT5" s="14"/>
      <c r="AU5" s="14"/>
    </row>
    <row r="6" spans="1:47" ht="24.95" customHeight="1" x14ac:dyDescent="0.2">
      <c r="A6" s="30">
        <v>4</v>
      </c>
      <c r="B6" s="31"/>
      <c r="C6" s="32" t="str">
        <f t="shared" si="29"/>
        <v/>
      </c>
      <c r="D6" s="39" t="str">
        <f t="shared" si="31"/>
        <v/>
      </c>
      <c r="E6" s="39" t="str">
        <f t="shared" ref="E6:E12" si="32">IF(INDEX($A$1:$L$12,COLUMN(),ROW())="","",IF(INDEX($A$1:$L$12,COLUMN(),ROW())=1,0,IF(INDEX($A$1:$L$12,COLUMN(),ROW())=0,1,IF(INDEX($A$1:$L$12,COLUMN(),ROW())="+","-",IF(INDEX($A$1:$L$12,COLUMN(),ROW())="-","+","½")))))</f>
        <v/>
      </c>
      <c r="F6" s="33"/>
      <c r="G6" s="34"/>
      <c r="H6" s="34"/>
      <c r="I6" s="34"/>
      <c r="J6" s="34"/>
      <c r="K6" s="34"/>
      <c r="L6" s="34"/>
      <c r="M6" s="32">
        <f t="shared" si="0"/>
        <v>0</v>
      </c>
      <c r="N6" s="36">
        <f t="shared" si="30"/>
        <v>0</v>
      </c>
      <c r="O6" s="37">
        <f t="shared" si="1"/>
        <v>1</v>
      </c>
      <c r="P6" s="23">
        <f t="shared" si="2"/>
        <v>0</v>
      </c>
      <c r="Q6" s="32">
        <f>SMALL($O$3:$O$12,4)</f>
        <v>1</v>
      </c>
      <c r="R6" s="43" t="str">
        <f>IF(H26=0,"",VLOOKUP(4,$F$23:$G$32,2,FALSE))</f>
        <v/>
      </c>
      <c r="S6" s="39" t="str">
        <f t="shared" si="3"/>
        <v/>
      </c>
      <c r="T6" s="40" t="str">
        <f t="shared" si="4"/>
        <v/>
      </c>
      <c r="U6" s="44" t="str">
        <f t="shared" si="5"/>
        <v/>
      </c>
      <c r="V6" s="44" t="str">
        <f t="shared" si="6"/>
        <v/>
      </c>
      <c r="W6" s="44" t="str">
        <f t="shared" si="7"/>
        <v/>
      </c>
      <c r="X6" s="45" t="str">
        <f t="shared" si="8"/>
        <v/>
      </c>
      <c r="Y6" s="29">
        <f t="shared" si="9"/>
        <v>0</v>
      </c>
      <c r="Z6" s="4">
        <f t="shared" si="10"/>
        <v>0</v>
      </c>
      <c r="AA6" s="4">
        <f t="shared" si="11"/>
        <v>0</v>
      </c>
      <c r="AB6" s="4">
        <f t="shared" si="12"/>
        <v>0</v>
      </c>
      <c r="AC6" s="4">
        <f t="shared" si="13"/>
        <v>0</v>
      </c>
      <c r="AD6" s="4">
        <f t="shared" si="14"/>
        <v>0</v>
      </c>
      <c r="AE6" s="4">
        <f t="shared" si="15"/>
        <v>0</v>
      </c>
      <c r="AF6" s="4">
        <f t="shared" si="16"/>
        <v>0</v>
      </c>
      <c r="AG6" s="4">
        <f t="shared" si="17"/>
        <v>0</v>
      </c>
      <c r="AH6" s="4">
        <f t="shared" si="18"/>
        <v>0</v>
      </c>
      <c r="AJ6" s="4">
        <f t="shared" si="19"/>
        <v>0</v>
      </c>
      <c r="AK6" s="4">
        <f t="shared" si="20"/>
        <v>0</v>
      </c>
      <c r="AL6" s="4">
        <f t="shared" si="21"/>
        <v>0</v>
      </c>
      <c r="AM6" s="4">
        <f t="shared" si="22"/>
        <v>0</v>
      </c>
      <c r="AN6" s="4">
        <f t="shared" si="23"/>
        <v>0</v>
      </c>
      <c r="AO6" s="4">
        <f t="shared" si="24"/>
        <v>0</v>
      </c>
      <c r="AP6" s="4">
        <f t="shared" si="25"/>
        <v>0</v>
      </c>
      <c r="AQ6" s="4">
        <f t="shared" si="26"/>
        <v>0</v>
      </c>
      <c r="AR6" s="4">
        <f t="shared" si="27"/>
        <v>0</v>
      </c>
      <c r="AS6" s="4">
        <f t="shared" si="28"/>
        <v>0</v>
      </c>
      <c r="AT6" s="14"/>
      <c r="AU6" s="14"/>
    </row>
    <row r="7" spans="1:47" ht="24.95" customHeight="1" x14ac:dyDescent="0.2">
      <c r="A7" s="30">
        <v>5</v>
      </c>
      <c r="B7" s="31"/>
      <c r="C7" s="32" t="str">
        <f t="shared" si="29"/>
        <v/>
      </c>
      <c r="D7" s="39" t="str">
        <f t="shared" si="31"/>
        <v/>
      </c>
      <c r="E7" s="39" t="str">
        <f t="shared" si="32"/>
        <v/>
      </c>
      <c r="F7" s="39" t="str">
        <f t="shared" ref="F7:F12" si="33">IF(INDEX($A$1:$L$12,COLUMN(),ROW())="","",IF(INDEX($A$1:$L$12,COLUMN(),ROW())=1,0,IF(INDEX($A$1:$L$12,COLUMN(),ROW())=0,1,IF(INDEX($A$1:$L$12,COLUMN(),ROW())="+","-",IF(INDEX($A$1:$L$12,COLUMN(),ROW())="-","+","½")))))</f>
        <v/>
      </c>
      <c r="G7" s="33"/>
      <c r="H7" s="34"/>
      <c r="I7" s="34"/>
      <c r="J7" s="34"/>
      <c r="K7" s="34"/>
      <c r="L7" s="34"/>
      <c r="M7" s="32">
        <f t="shared" si="0"/>
        <v>0</v>
      </c>
      <c r="N7" s="36">
        <f t="shared" si="30"/>
        <v>0</v>
      </c>
      <c r="O7" s="37">
        <f t="shared" si="1"/>
        <v>1</v>
      </c>
      <c r="P7" s="23">
        <f t="shared" si="2"/>
        <v>0</v>
      </c>
      <c r="Q7" s="32">
        <f>SMALL($O$3:$O$12,5)</f>
        <v>1</v>
      </c>
      <c r="R7" s="43" t="str">
        <f>IF(H27=0,"",VLOOKUP(5,$F$23:$G$32,2,FALSE))</f>
        <v/>
      </c>
      <c r="S7" s="39" t="str">
        <f t="shared" si="3"/>
        <v/>
      </c>
      <c r="T7" s="40" t="str">
        <f t="shared" si="4"/>
        <v/>
      </c>
      <c r="U7" s="44" t="str">
        <f t="shared" si="5"/>
        <v/>
      </c>
      <c r="V7" s="44" t="str">
        <f t="shared" si="6"/>
        <v/>
      </c>
      <c r="W7" s="44" t="str">
        <f t="shared" si="7"/>
        <v/>
      </c>
      <c r="X7" s="45" t="str">
        <f t="shared" si="8"/>
        <v/>
      </c>
      <c r="Y7" s="29">
        <f t="shared" si="9"/>
        <v>0</v>
      </c>
      <c r="Z7" s="4">
        <f t="shared" si="10"/>
        <v>0</v>
      </c>
      <c r="AA7" s="4">
        <f t="shared" si="11"/>
        <v>0</v>
      </c>
      <c r="AB7" s="4">
        <f t="shared" si="12"/>
        <v>0</v>
      </c>
      <c r="AC7" s="4">
        <f t="shared" si="13"/>
        <v>0</v>
      </c>
      <c r="AD7" s="4">
        <f t="shared" si="14"/>
        <v>0</v>
      </c>
      <c r="AE7" s="4">
        <f t="shared" si="15"/>
        <v>0</v>
      </c>
      <c r="AF7" s="4">
        <f t="shared" si="16"/>
        <v>0</v>
      </c>
      <c r="AG7" s="4">
        <f t="shared" si="17"/>
        <v>0</v>
      </c>
      <c r="AH7" s="4">
        <f t="shared" si="18"/>
        <v>0</v>
      </c>
      <c r="AJ7" s="4">
        <f t="shared" si="19"/>
        <v>0</v>
      </c>
      <c r="AK7" s="4">
        <f t="shared" si="20"/>
        <v>0</v>
      </c>
      <c r="AL7" s="4">
        <f t="shared" si="21"/>
        <v>0</v>
      </c>
      <c r="AM7" s="4">
        <f t="shared" si="22"/>
        <v>0</v>
      </c>
      <c r="AN7" s="4">
        <f t="shared" si="23"/>
        <v>0</v>
      </c>
      <c r="AO7" s="4">
        <f t="shared" si="24"/>
        <v>0</v>
      </c>
      <c r="AP7" s="4">
        <f t="shared" si="25"/>
        <v>0</v>
      </c>
      <c r="AQ7" s="4">
        <f t="shared" si="26"/>
        <v>0</v>
      </c>
      <c r="AR7" s="4">
        <f t="shared" si="27"/>
        <v>0</v>
      </c>
      <c r="AS7" s="4">
        <f t="shared" si="28"/>
        <v>0</v>
      </c>
      <c r="AT7" s="14"/>
      <c r="AU7" s="14"/>
    </row>
    <row r="8" spans="1:47" ht="24.95" customHeight="1" x14ac:dyDescent="0.2">
      <c r="A8" s="30">
        <v>6</v>
      </c>
      <c r="B8" s="31"/>
      <c r="C8" s="32" t="str">
        <f t="shared" si="29"/>
        <v/>
      </c>
      <c r="D8" s="39" t="str">
        <f t="shared" si="31"/>
        <v/>
      </c>
      <c r="E8" s="39" t="str">
        <f t="shared" si="32"/>
        <v/>
      </c>
      <c r="F8" s="39" t="str">
        <f t="shared" si="33"/>
        <v/>
      </c>
      <c r="G8" s="39" t="str">
        <f>IF(INDEX($A$1:$L$12,COLUMN(),ROW())="","",IF(INDEX($A$1:$L$12,COLUMN(),ROW())=1,0,IF(INDEX($A$1:$L$12,COLUMN(),ROW())=0,1,IF(INDEX($A$1:$L$12,COLUMN(),ROW())="+","-",IF(INDEX($A$1:$L$12,COLUMN(),ROW())="-","+","½")))))</f>
        <v/>
      </c>
      <c r="H8" s="33"/>
      <c r="I8" s="34"/>
      <c r="J8" s="34"/>
      <c r="K8" s="34"/>
      <c r="L8" s="34"/>
      <c r="M8" s="32">
        <f t="shared" si="0"/>
        <v>0</v>
      </c>
      <c r="N8" s="36">
        <f t="shared" si="30"/>
        <v>0</v>
      </c>
      <c r="O8" s="37">
        <f t="shared" si="1"/>
        <v>1</v>
      </c>
      <c r="P8" s="23">
        <f t="shared" si="2"/>
        <v>0</v>
      </c>
      <c r="Q8" s="32">
        <f>SMALL($O$3:$O$12,6)</f>
        <v>1</v>
      </c>
      <c r="R8" s="43" t="str">
        <f>IF(H28=0,"",VLOOKUP(6,$F$23:$G$32,2,FALSE))</f>
        <v/>
      </c>
      <c r="S8" s="39" t="str">
        <f t="shared" si="3"/>
        <v/>
      </c>
      <c r="T8" s="40" t="str">
        <f t="shared" si="4"/>
        <v/>
      </c>
      <c r="U8" s="44" t="str">
        <f t="shared" si="5"/>
        <v/>
      </c>
      <c r="V8" s="44" t="str">
        <f t="shared" si="6"/>
        <v/>
      </c>
      <c r="W8" s="44" t="str">
        <f t="shared" si="7"/>
        <v/>
      </c>
      <c r="X8" s="45" t="str">
        <f t="shared" si="8"/>
        <v/>
      </c>
      <c r="Y8" s="29">
        <f t="shared" si="9"/>
        <v>0</v>
      </c>
      <c r="Z8" s="4">
        <f t="shared" si="10"/>
        <v>0</v>
      </c>
      <c r="AA8" s="4">
        <f t="shared" si="11"/>
        <v>0</v>
      </c>
      <c r="AB8" s="4">
        <f t="shared" si="12"/>
        <v>0</v>
      </c>
      <c r="AC8" s="4">
        <f t="shared" si="13"/>
        <v>0</v>
      </c>
      <c r="AD8" s="4">
        <f t="shared" si="14"/>
        <v>0</v>
      </c>
      <c r="AE8" s="4">
        <f t="shared" si="15"/>
        <v>0</v>
      </c>
      <c r="AF8" s="4">
        <f t="shared" si="16"/>
        <v>0</v>
      </c>
      <c r="AG8" s="4">
        <f t="shared" si="17"/>
        <v>0</v>
      </c>
      <c r="AH8" s="4">
        <f t="shared" si="18"/>
        <v>0</v>
      </c>
      <c r="AJ8" s="4">
        <f t="shared" si="19"/>
        <v>0</v>
      </c>
      <c r="AK8" s="4">
        <f t="shared" si="20"/>
        <v>0</v>
      </c>
      <c r="AL8" s="4">
        <f t="shared" si="21"/>
        <v>0</v>
      </c>
      <c r="AM8" s="4">
        <f t="shared" si="22"/>
        <v>0</v>
      </c>
      <c r="AN8" s="4">
        <f t="shared" si="23"/>
        <v>0</v>
      </c>
      <c r="AO8" s="4">
        <f t="shared" si="24"/>
        <v>0</v>
      </c>
      <c r="AP8" s="4">
        <f t="shared" si="25"/>
        <v>0</v>
      </c>
      <c r="AQ8" s="4">
        <f t="shared" si="26"/>
        <v>0</v>
      </c>
      <c r="AR8" s="4">
        <f t="shared" si="27"/>
        <v>0</v>
      </c>
      <c r="AS8" s="4">
        <f t="shared" si="28"/>
        <v>0</v>
      </c>
      <c r="AT8" s="14"/>
      <c r="AU8" s="14"/>
    </row>
    <row r="9" spans="1:47" ht="24.95" customHeight="1" x14ac:dyDescent="0.2">
      <c r="A9" s="30">
        <v>7</v>
      </c>
      <c r="B9" s="31"/>
      <c r="C9" s="32" t="str">
        <f t="shared" si="29"/>
        <v/>
      </c>
      <c r="D9" s="39" t="str">
        <f t="shared" si="31"/>
        <v/>
      </c>
      <c r="E9" s="39" t="str">
        <f t="shared" si="32"/>
        <v/>
      </c>
      <c r="F9" s="39" t="str">
        <f t="shared" si="33"/>
        <v/>
      </c>
      <c r="G9" s="39" t="str">
        <f>IF(INDEX($A$1:$L$12,COLUMN(),ROW())="","",IF(INDEX($A$1:$L$12,COLUMN(),ROW())=1,0,IF(INDEX($A$1:$L$12,COLUMN(),ROW())=0,1,IF(INDEX($A$1:$L$12,COLUMN(),ROW())="+","-",IF(INDEX($A$1:$L$12,COLUMN(),ROW())="-","+","½")))))</f>
        <v/>
      </c>
      <c r="H9" s="39" t="str">
        <f>IF(INDEX($A$1:$L$12,COLUMN(),ROW())="","",IF(INDEX($A$1:$L$12,COLUMN(),ROW())=1,0,IF(INDEX($A$1:$L$12,COLUMN(),ROW())=0,1,IF(INDEX($A$1:$L$12,COLUMN(),ROW())="+","-",IF(INDEX($A$1:$L$12,COLUMN(),ROW())="-","+","½")))))</f>
        <v/>
      </c>
      <c r="I9" s="33"/>
      <c r="J9" s="34"/>
      <c r="K9" s="34"/>
      <c r="L9" s="34"/>
      <c r="M9" s="32">
        <f t="shared" si="0"/>
        <v>0</v>
      </c>
      <c r="N9" s="36">
        <f t="shared" si="30"/>
        <v>0</v>
      </c>
      <c r="O9" s="37">
        <f t="shared" si="1"/>
        <v>1</v>
      </c>
      <c r="P9" s="23">
        <f t="shared" si="2"/>
        <v>0</v>
      </c>
      <c r="Q9" s="32">
        <f>SMALL($O$3:$O$12,7)</f>
        <v>1</v>
      </c>
      <c r="R9" s="43" t="str">
        <f>IF(H29=0,"",VLOOKUP(7,$F$23:$G$32,2,FALSE))</f>
        <v/>
      </c>
      <c r="S9" s="39" t="str">
        <f t="shared" si="3"/>
        <v/>
      </c>
      <c r="T9" s="40" t="str">
        <f t="shared" si="4"/>
        <v/>
      </c>
      <c r="U9" s="44" t="str">
        <f t="shared" si="5"/>
        <v/>
      </c>
      <c r="V9" s="44" t="str">
        <f t="shared" si="6"/>
        <v/>
      </c>
      <c r="W9" s="44" t="str">
        <f t="shared" si="7"/>
        <v/>
      </c>
      <c r="X9" s="45" t="str">
        <f t="shared" si="8"/>
        <v/>
      </c>
      <c r="Y9" s="29">
        <f t="shared" si="9"/>
        <v>0</v>
      </c>
      <c r="Z9" s="4">
        <f t="shared" si="10"/>
        <v>0</v>
      </c>
      <c r="AA9" s="4">
        <f t="shared" si="11"/>
        <v>0</v>
      </c>
      <c r="AB9" s="4">
        <f t="shared" si="12"/>
        <v>0</v>
      </c>
      <c r="AC9" s="4">
        <f t="shared" si="13"/>
        <v>0</v>
      </c>
      <c r="AD9" s="4">
        <f t="shared" si="14"/>
        <v>0</v>
      </c>
      <c r="AE9" s="4">
        <f t="shared" si="15"/>
        <v>0</v>
      </c>
      <c r="AF9" s="4">
        <f t="shared" si="16"/>
        <v>0</v>
      </c>
      <c r="AG9" s="4">
        <f t="shared" si="17"/>
        <v>0</v>
      </c>
      <c r="AH9" s="4">
        <f t="shared" si="18"/>
        <v>0</v>
      </c>
      <c r="AJ9" s="4">
        <f t="shared" si="19"/>
        <v>0</v>
      </c>
      <c r="AK9" s="4">
        <f t="shared" si="20"/>
        <v>0</v>
      </c>
      <c r="AL9" s="4">
        <f t="shared" si="21"/>
        <v>0</v>
      </c>
      <c r="AM9" s="4">
        <f t="shared" si="22"/>
        <v>0</v>
      </c>
      <c r="AN9" s="4">
        <f t="shared" si="23"/>
        <v>0</v>
      </c>
      <c r="AO9" s="4">
        <f t="shared" si="24"/>
        <v>0</v>
      </c>
      <c r="AP9" s="4">
        <f t="shared" si="25"/>
        <v>0</v>
      </c>
      <c r="AQ9" s="4">
        <f t="shared" si="26"/>
        <v>0</v>
      </c>
      <c r="AR9" s="4">
        <f t="shared" si="27"/>
        <v>0</v>
      </c>
      <c r="AS9" s="4">
        <f t="shared" si="28"/>
        <v>0</v>
      </c>
      <c r="AT9" s="14"/>
      <c r="AU9" s="14"/>
    </row>
    <row r="10" spans="1:47" ht="24.95" customHeight="1" x14ac:dyDescent="0.2">
      <c r="A10" s="30">
        <v>8</v>
      </c>
      <c r="B10" s="31"/>
      <c r="C10" s="32" t="str">
        <f t="shared" si="29"/>
        <v/>
      </c>
      <c r="D10" s="39" t="str">
        <f t="shared" si="31"/>
        <v/>
      </c>
      <c r="E10" s="39" t="str">
        <f t="shared" si="32"/>
        <v/>
      </c>
      <c r="F10" s="39" t="str">
        <f t="shared" si="33"/>
        <v/>
      </c>
      <c r="G10" s="39" t="str">
        <f>IF(INDEX($A$1:$L$12,COLUMN(),ROW())="","",IF(INDEX($A$1:$L$12,COLUMN(),ROW())=1,0,IF(INDEX($A$1:$L$12,COLUMN(),ROW())=0,1,IF(INDEX($A$1:$L$12,COLUMN(),ROW())="+","-",IF(INDEX($A$1:$L$12,COLUMN(),ROW())="-","+","½")))))</f>
        <v/>
      </c>
      <c r="H10" s="39" t="str">
        <f>IF(INDEX($A$1:$L$12,COLUMN(),ROW())="","",IF(INDEX($A$1:$L$12,COLUMN(),ROW())=1,0,IF(INDEX($A$1:$L$12,COLUMN(),ROW())=0,1,IF(INDEX($A$1:$L$12,COLUMN(),ROW())="+","-",IF(INDEX($A$1:$L$12,COLUMN(),ROW())="-","+","½")))))</f>
        <v/>
      </c>
      <c r="I10" s="39" t="str">
        <f>IF(INDEX($A$1:$L$12,COLUMN(),ROW())="","",IF(INDEX($A$1:$L$12,COLUMN(),ROW())=1,0,IF(INDEX($A$1:$L$12,COLUMN(),ROW())=0,1,IF(INDEX($A$1:$L$12,COLUMN(),ROW())="+","-",IF(INDEX($A$1:$L$12,COLUMN(),ROW())="-","+","½")))))</f>
        <v/>
      </c>
      <c r="J10" s="33"/>
      <c r="K10" s="34"/>
      <c r="L10" s="34"/>
      <c r="M10" s="32">
        <f t="shared" si="0"/>
        <v>0</v>
      </c>
      <c r="N10" s="36">
        <f t="shared" si="30"/>
        <v>0</v>
      </c>
      <c r="O10" s="37">
        <f t="shared" si="1"/>
        <v>1</v>
      </c>
      <c r="P10" s="23">
        <f t="shared" si="2"/>
        <v>0</v>
      </c>
      <c r="Q10" s="32">
        <f>SMALL($O$3:$O$12,8)</f>
        <v>1</v>
      </c>
      <c r="R10" s="43" t="str">
        <f>IF(H30=0,"",VLOOKUP(8,$F$23:$G$32,2,FALSE))</f>
        <v/>
      </c>
      <c r="S10" s="39" t="str">
        <f t="shared" si="3"/>
        <v/>
      </c>
      <c r="T10" s="40" t="str">
        <f t="shared" si="4"/>
        <v/>
      </c>
      <c r="U10" s="44" t="str">
        <f t="shared" si="5"/>
        <v/>
      </c>
      <c r="V10" s="44" t="str">
        <f t="shared" si="6"/>
        <v/>
      </c>
      <c r="W10" s="44" t="str">
        <f t="shared" si="7"/>
        <v/>
      </c>
      <c r="X10" s="45" t="str">
        <f t="shared" si="8"/>
        <v/>
      </c>
      <c r="Y10" s="29">
        <f t="shared" si="9"/>
        <v>0</v>
      </c>
      <c r="Z10" s="4">
        <f t="shared" si="10"/>
        <v>0</v>
      </c>
      <c r="AA10" s="4">
        <f t="shared" si="11"/>
        <v>0</v>
      </c>
      <c r="AB10" s="4">
        <f t="shared" si="12"/>
        <v>0</v>
      </c>
      <c r="AC10" s="4">
        <f t="shared" si="13"/>
        <v>0</v>
      </c>
      <c r="AD10" s="4">
        <f t="shared" si="14"/>
        <v>0</v>
      </c>
      <c r="AE10" s="4">
        <f t="shared" si="15"/>
        <v>0</v>
      </c>
      <c r="AF10" s="4">
        <f t="shared" si="16"/>
        <v>0</v>
      </c>
      <c r="AG10" s="4">
        <f t="shared" si="17"/>
        <v>0</v>
      </c>
      <c r="AH10" s="4">
        <f t="shared" si="18"/>
        <v>0</v>
      </c>
      <c r="AJ10" s="4">
        <f t="shared" si="19"/>
        <v>0</v>
      </c>
      <c r="AK10" s="4">
        <f t="shared" si="20"/>
        <v>0</v>
      </c>
      <c r="AL10" s="4">
        <f t="shared" si="21"/>
        <v>0</v>
      </c>
      <c r="AM10" s="4">
        <f t="shared" si="22"/>
        <v>0</v>
      </c>
      <c r="AN10" s="4">
        <f t="shared" si="23"/>
        <v>0</v>
      </c>
      <c r="AO10" s="4">
        <f t="shared" si="24"/>
        <v>0</v>
      </c>
      <c r="AP10" s="4">
        <f t="shared" si="25"/>
        <v>0</v>
      </c>
      <c r="AQ10" s="4">
        <f t="shared" si="26"/>
        <v>0</v>
      </c>
      <c r="AR10" s="4">
        <f t="shared" si="27"/>
        <v>0</v>
      </c>
      <c r="AS10" s="4">
        <f t="shared" si="28"/>
        <v>0</v>
      </c>
      <c r="AT10" s="14"/>
      <c r="AU10" s="14"/>
    </row>
    <row r="11" spans="1:47" ht="24.95" customHeight="1" x14ac:dyDescent="0.2">
      <c r="A11" s="30">
        <v>9</v>
      </c>
      <c r="B11" s="31"/>
      <c r="C11" s="32" t="str">
        <f t="shared" si="29"/>
        <v/>
      </c>
      <c r="D11" s="39" t="str">
        <f t="shared" si="31"/>
        <v/>
      </c>
      <c r="E11" s="39" t="str">
        <f t="shared" si="32"/>
        <v/>
      </c>
      <c r="F11" s="39" t="str">
        <f t="shared" si="33"/>
        <v/>
      </c>
      <c r="G11" s="39" t="str">
        <f>IF(INDEX($A$1:$L$12,COLUMN(),ROW())="","",IF(INDEX($A$1:$L$12,COLUMN(),ROW())=1,0,IF(INDEX($A$1:$L$12,COLUMN(),ROW())=0,1,IF(INDEX($A$1:$L$12,COLUMN(),ROW())="+","-",IF(INDEX($A$1:$L$12,COLUMN(),ROW())="-","+","½")))))</f>
        <v/>
      </c>
      <c r="H11" s="39" t="str">
        <f>IF(INDEX($A$1:$L$12,COLUMN(),ROW())="","",IF(INDEX($A$1:$L$12,COLUMN(),ROW())=1,0,IF(INDEX($A$1:$L$12,COLUMN(),ROW())=0,1,IF(INDEX($A$1:$L$12,COLUMN(),ROW())="+","-",IF(INDEX($A$1:$L$12,COLUMN(),ROW())="-","+","½")))))</f>
        <v/>
      </c>
      <c r="I11" s="39" t="str">
        <f>IF(INDEX($A$1:$L$12,COLUMN(),ROW())="","",IF(INDEX($A$1:$L$12,COLUMN(),ROW())=1,0,IF(INDEX($A$1:$L$12,COLUMN(),ROW())=0,1,IF(INDEX($A$1:$L$12,COLUMN(),ROW())="+","-",IF(INDEX($A$1:$L$12,COLUMN(),ROW())="-","+","½")))))</f>
        <v/>
      </c>
      <c r="J11" s="39" t="str">
        <f>IF(INDEX($A$1:$L$12,COLUMN(),ROW())="","",IF(INDEX($A$1:$L$12,COLUMN(),ROW())=1,0,IF(INDEX($A$1:$L$12,COLUMN(),ROW())=0,1,IF(INDEX($A$1:$L$12,COLUMN(),ROW())="+","-",IF(INDEX($A$1:$L$12,COLUMN(),ROW())="-","+","½")))))</f>
        <v/>
      </c>
      <c r="K11" s="33"/>
      <c r="L11" s="34"/>
      <c r="M11" s="32">
        <f t="shared" si="0"/>
        <v>0</v>
      </c>
      <c r="N11" s="36">
        <f t="shared" si="30"/>
        <v>0</v>
      </c>
      <c r="O11" s="37">
        <f t="shared" si="1"/>
        <v>1</v>
      </c>
      <c r="P11" s="23">
        <f t="shared" si="2"/>
        <v>0</v>
      </c>
      <c r="Q11" s="32">
        <f>SMALL($O$3:$O$12,9)</f>
        <v>1</v>
      </c>
      <c r="R11" s="43" t="str">
        <f>IF(H31=0,"",VLOOKUP(9,$F$23:$G$32,2,FALSE))</f>
        <v/>
      </c>
      <c r="S11" s="39" t="str">
        <f t="shared" si="3"/>
        <v/>
      </c>
      <c r="T11" s="40" t="str">
        <f t="shared" si="4"/>
        <v/>
      </c>
      <c r="U11" s="44" t="str">
        <f t="shared" si="5"/>
        <v/>
      </c>
      <c r="V11" s="44" t="str">
        <f t="shared" si="6"/>
        <v/>
      </c>
      <c r="W11" s="44" t="str">
        <f t="shared" si="7"/>
        <v/>
      </c>
      <c r="X11" s="45" t="str">
        <f t="shared" si="8"/>
        <v/>
      </c>
      <c r="Y11" s="29">
        <f t="shared" si="9"/>
        <v>0</v>
      </c>
      <c r="Z11" s="4">
        <f t="shared" si="10"/>
        <v>0</v>
      </c>
      <c r="AA11" s="4">
        <f t="shared" si="11"/>
        <v>0</v>
      </c>
      <c r="AB11" s="4">
        <f t="shared" si="12"/>
        <v>0</v>
      </c>
      <c r="AC11" s="4">
        <f t="shared" si="13"/>
        <v>0</v>
      </c>
      <c r="AD11" s="4">
        <f t="shared" si="14"/>
        <v>0</v>
      </c>
      <c r="AE11" s="4">
        <f t="shared" si="15"/>
        <v>0</v>
      </c>
      <c r="AF11" s="4">
        <f t="shared" si="16"/>
        <v>0</v>
      </c>
      <c r="AG11" s="4">
        <f t="shared" si="17"/>
        <v>0</v>
      </c>
      <c r="AH11" s="4">
        <f t="shared" si="18"/>
        <v>0</v>
      </c>
      <c r="AJ11" s="4">
        <f t="shared" si="19"/>
        <v>0</v>
      </c>
      <c r="AK11" s="4">
        <f t="shared" si="20"/>
        <v>0</v>
      </c>
      <c r="AL11" s="4">
        <f t="shared" si="21"/>
        <v>0</v>
      </c>
      <c r="AM11" s="4">
        <f t="shared" si="22"/>
        <v>0</v>
      </c>
      <c r="AN11" s="4">
        <f t="shared" si="23"/>
        <v>0</v>
      </c>
      <c r="AO11" s="4">
        <f t="shared" si="24"/>
        <v>0</v>
      </c>
      <c r="AP11" s="4">
        <f t="shared" si="25"/>
        <v>0</v>
      </c>
      <c r="AQ11" s="4">
        <f t="shared" si="26"/>
        <v>0</v>
      </c>
      <c r="AR11" s="4">
        <f t="shared" si="27"/>
        <v>0</v>
      </c>
      <c r="AS11" s="4">
        <f t="shared" si="28"/>
        <v>0</v>
      </c>
      <c r="AT11" s="14"/>
      <c r="AU11" s="14"/>
    </row>
    <row r="12" spans="1:47" ht="24.95" customHeight="1" x14ac:dyDescent="0.2">
      <c r="A12" s="50">
        <v>10</v>
      </c>
      <c r="B12" s="51"/>
      <c r="C12" s="52" t="str">
        <f t="shared" si="29"/>
        <v/>
      </c>
      <c r="D12" s="53" t="str">
        <f t="shared" si="31"/>
        <v/>
      </c>
      <c r="E12" s="53" t="str">
        <f t="shared" si="32"/>
        <v/>
      </c>
      <c r="F12" s="53" t="str">
        <f t="shared" si="33"/>
        <v/>
      </c>
      <c r="G12" s="53" t="str">
        <f>IF(INDEX($A$1:$L$12,COLUMN(),ROW())="","",IF(INDEX($A$1:$L$12,COLUMN(),ROW())=1,0,IF(INDEX($A$1:$L$12,COLUMN(),ROW())=0,1,IF(INDEX($A$1:$L$12,COLUMN(),ROW())="+","-",IF(INDEX($A$1:$L$12,COLUMN(),ROW())="-","+","½")))))</f>
        <v/>
      </c>
      <c r="H12" s="53" t="str">
        <f>IF(INDEX($A$1:$L$12,COLUMN(),ROW())="","",IF(INDEX($A$1:$L$12,COLUMN(),ROW())=1,0,IF(INDEX($A$1:$L$12,COLUMN(),ROW())=0,1,IF(INDEX($A$1:$L$12,COLUMN(),ROW())="+","-",IF(INDEX($A$1:$L$12,COLUMN(),ROW())="-","+","½")))))</f>
        <v/>
      </c>
      <c r="I12" s="53" t="str">
        <f>IF(INDEX($A$1:$L$12,COLUMN(),ROW())="","",IF(INDEX($A$1:$L$12,COLUMN(),ROW())=1,0,IF(INDEX($A$1:$L$12,COLUMN(),ROW())=0,1,IF(INDEX($A$1:$L$12,COLUMN(),ROW())="+","-",IF(INDEX($A$1:$L$12,COLUMN(),ROW())="-","+","½")))))</f>
        <v/>
      </c>
      <c r="J12" s="53" t="str">
        <f>IF(INDEX($A$1:$L$12,COLUMN(),ROW())="","",IF(INDEX($A$1:$L$12,COLUMN(),ROW())=1,0,IF(INDEX($A$1:$L$12,COLUMN(),ROW())=0,1,IF(INDEX($A$1:$L$12,COLUMN(),ROW())="+","-",IF(INDEX($A$1:$L$12,COLUMN(),ROW())="-","+","½")))))</f>
        <v/>
      </c>
      <c r="K12" s="53" t="str">
        <f>IF(INDEX($A$1:$L$12,COLUMN(),ROW())="","",IF(INDEX($A$1:$L$12,COLUMN(),ROW())=1,0,IF(INDEX($A$1:$L$12,COLUMN(),ROW())=0,1,IF(INDEX($A$1:$L$12,COLUMN(),ROW())="+","-",IF(INDEX($A$1:$L$12,COLUMN(),ROW())="-","+","½")))))</f>
        <v/>
      </c>
      <c r="L12" s="81"/>
      <c r="M12" s="52">
        <f t="shared" si="0"/>
        <v>0</v>
      </c>
      <c r="N12" s="55">
        <f t="shared" si="30"/>
        <v>0</v>
      </c>
      <c r="O12" s="56">
        <f t="shared" si="1"/>
        <v>1</v>
      </c>
      <c r="P12" s="23">
        <f t="shared" si="2"/>
        <v>0</v>
      </c>
      <c r="Q12" s="52">
        <f>SMALL($O$3:$O$12,10)</f>
        <v>1</v>
      </c>
      <c r="R12" s="57" t="str">
        <f>IF(H32=0,"",VLOOKUP(10,$F$23:$G$32,2,FALSE))</f>
        <v/>
      </c>
      <c r="S12" s="53" t="str">
        <f t="shared" si="3"/>
        <v/>
      </c>
      <c r="T12" s="58" t="str">
        <f t="shared" si="4"/>
        <v/>
      </c>
      <c r="U12" s="59" t="str">
        <f t="shared" si="5"/>
        <v/>
      </c>
      <c r="V12" s="59" t="str">
        <f t="shared" si="6"/>
        <v/>
      </c>
      <c r="W12" s="59" t="str">
        <f t="shared" si="7"/>
        <v/>
      </c>
      <c r="X12" s="60" t="str">
        <f t="shared" si="8"/>
        <v/>
      </c>
      <c r="Y12" s="29">
        <f t="shared" si="9"/>
        <v>0</v>
      </c>
      <c r="Z12" s="4">
        <f t="shared" si="10"/>
        <v>0</v>
      </c>
      <c r="AA12" s="4">
        <f t="shared" si="11"/>
        <v>0</v>
      </c>
      <c r="AB12" s="4">
        <f t="shared" si="12"/>
        <v>0</v>
      </c>
      <c r="AC12" s="4">
        <f t="shared" si="13"/>
        <v>0</v>
      </c>
      <c r="AD12" s="4">
        <f t="shared" si="14"/>
        <v>0</v>
      </c>
      <c r="AE12" s="4">
        <f t="shared" si="15"/>
        <v>0</v>
      </c>
      <c r="AF12" s="4">
        <f t="shared" si="16"/>
        <v>0</v>
      </c>
      <c r="AG12" s="4">
        <f t="shared" si="17"/>
        <v>0</v>
      </c>
      <c r="AH12" s="4">
        <f t="shared" si="18"/>
        <v>0</v>
      </c>
      <c r="AJ12" s="4">
        <f t="shared" si="19"/>
        <v>0</v>
      </c>
      <c r="AK12" s="4">
        <f t="shared" si="20"/>
        <v>0</v>
      </c>
      <c r="AL12" s="4">
        <f t="shared" si="21"/>
        <v>0</v>
      </c>
      <c r="AM12" s="4">
        <f t="shared" si="22"/>
        <v>0</v>
      </c>
      <c r="AN12" s="4">
        <f t="shared" si="23"/>
        <v>0</v>
      </c>
      <c r="AO12" s="4">
        <f t="shared" si="24"/>
        <v>0</v>
      </c>
      <c r="AP12" s="4">
        <f t="shared" si="25"/>
        <v>0</v>
      </c>
      <c r="AQ12" s="4">
        <f t="shared" si="26"/>
        <v>0</v>
      </c>
      <c r="AR12" s="4">
        <f t="shared" si="27"/>
        <v>0</v>
      </c>
      <c r="AS12" s="4">
        <f t="shared" si="28"/>
        <v>0</v>
      </c>
      <c r="AT12" s="14"/>
      <c r="AU12" s="14"/>
    </row>
    <row r="13" spans="1:47" s="4" customFormat="1" ht="18" x14ac:dyDescent="0.2">
      <c r="A13" s="63"/>
      <c r="B13" s="63">
        <f>SMALL($O$3:$O$12,1)</f>
        <v>1</v>
      </c>
      <c r="C13" s="63">
        <f t="shared" ref="C13:C22" si="34">VLOOKUP(F23,$A$3:$B$12,2,FALSE)</f>
        <v>0</v>
      </c>
      <c r="D13" s="63"/>
      <c r="E13" s="63"/>
      <c r="F13" s="63"/>
      <c r="G13" s="63"/>
      <c r="H13" s="63"/>
      <c r="I13" s="63"/>
      <c r="J13" s="82"/>
      <c r="K13" s="63"/>
      <c r="L13" s="63"/>
      <c r="M13" s="63"/>
      <c r="N13" s="63"/>
      <c r="O13" s="64">
        <f t="shared" ref="O13:O22" si="35">100000*M3+N3</f>
        <v>0</v>
      </c>
      <c r="P13" s="65"/>
      <c r="Q13" s="64"/>
      <c r="R13" s="64"/>
      <c r="S13" s="64"/>
      <c r="T13" s="64"/>
      <c r="U13" s="66">
        <f t="shared" ref="U13:U22" si="36">B3</f>
        <v>0</v>
      </c>
      <c r="V13" s="67">
        <f t="shared" ref="V13:V22" si="37">COUNTIF(Y3:AI3,1)</f>
        <v>0</v>
      </c>
      <c r="W13" s="67">
        <f t="shared" ref="W13:W22" si="38">COUNTIF(Y3:AI3,0.5)</f>
        <v>0</v>
      </c>
      <c r="X13" s="68">
        <f t="shared" ref="X13:X22" si="39">COUNTIF(Y3:AI3,0)-COUNTBLANK(C3:L3)</f>
        <v>0</v>
      </c>
      <c r="Y13" s="69">
        <f t="shared" ref="Y13:Y22" si="40">SUM(AJ3:AS3)</f>
        <v>0</v>
      </c>
      <c r="Z13" s="29"/>
    </row>
    <row r="14" spans="1:47" s="4" customFormat="1" ht="18" x14ac:dyDescent="0.2">
      <c r="B14" s="4">
        <f>SMALL($O$3:$O$12,2)</f>
        <v>1</v>
      </c>
      <c r="C14" s="4">
        <f t="shared" si="34"/>
        <v>0</v>
      </c>
      <c r="D14" s="4">
        <v>1</v>
      </c>
      <c r="O14" s="71">
        <f t="shared" si="35"/>
        <v>0</v>
      </c>
      <c r="P14" s="65"/>
      <c r="Q14" s="71"/>
      <c r="R14" s="71"/>
      <c r="S14" s="71"/>
      <c r="T14" s="71"/>
      <c r="U14" s="66">
        <f t="shared" si="36"/>
        <v>0</v>
      </c>
      <c r="V14" s="69">
        <f t="shared" si="37"/>
        <v>0</v>
      </c>
      <c r="W14" s="69">
        <f t="shared" si="38"/>
        <v>0</v>
      </c>
      <c r="X14" s="72">
        <f t="shared" si="39"/>
        <v>0</v>
      </c>
      <c r="Y14" s="69">
        <f t="shared" si="40"/>
        <v>0</v>
      </c>
      <c r="Z14" s="29"/>
    </row>
    <row r="15" spans="1:47" s="4" customFormat="1" ht="18" x14ac:dyDescent="0.2">
      <c r="B15" s="4">
        <f>SMALL($O$3:$O$12,3)</f>
        <v>1</v>
      </c>
      <c r="C15" s="4">
        <f t="shared" si="34"/>
        <v>0</v>
      </c>
      <c r="D15" s="4">
        <v>0</v>
      </c>
      <c r="O15" s="71">
        <f t="shared" si="35"/>
        <v>0</v>
      </c>
      <c r="P15" s="65"/>
      <c r="Q15" s="71"/>
      <c r="R15" s="71"/>
      <c r="S15" s="71"/>
      <c r="T15" s="71"/>
      <c r="U15" s="66">
        <f t="shared" si="36"/>
        <v>0</v>
      </c>
      <c r="V15" s="69">
        <f t="shared" si="37"/>
        <v>0</v>
      </c>
      <c r="W15" s="69">
        <f t="shared" si="38"/>
        <v>0</v>
      </c>
      <c r="X15" s="72">
        <f t="shared" si="39"/>
        <v>0</v>
      </c>
      <c r="Y15" s="69">
        <f t="shared" si="40"/>
        <v>0</v>
      </c>
      <c r="Z15" s="29"/>
    </row>
    <row r="16" spans="1:47" s="4" customFormat="1" ht="18" x14ac:dyDescent="0.2">
      <c r="B16" s="4">
        <f>SMALL($O$3:$O$12,4)</f>
        <v>1</v>
      </c>
      <c r="C16" s="4">
        <f t="shared" si="34"/>
        <v>0</v>
      </c>
      <c r="D16" s="73" t="s">
        <v>2</v>
      </c>
      <c r="O16" s="71">
        <f t="shared" si="35"/>
        <v>0</v>
      </c>
      <c r="P16" s="65"/>
      <c r="Q16" s="71"/>
      <c r="R16" s="71"/>
      <c r="S16" s="71"/>
      <c r="T16" s="71"/>
      <c r="U16" s="66">
        <f t="shared" si="36"/>
        <v>0</v>
      </c>
      <c r="V16" s="69">
        <f t="shared" si="37"/>
        <v>0</v>
      </c>
      <c r="W16" s="69">
        <f t="shared" si="38"/>
        <v>0</v>
      </c>
      <c r="X16" s="72">
        <f t="shared" si="39"/>
        <v>0</v>
      </c>
      <c r="Y16" s="69">
        <f t="shared" si="40"/>
        <v>0</v>
      </c>
      <c r="Z16" s="29"/>
    </row>
    <row r="17" spans="1:26" s="4" customFormat="1" ht="18" x14ac:dyDescent="0.2">
      <c r="B17" s="4">
        <f>SMALL($O$3:$O$12,5)</f>
        <v>1</v>
      </c>
      <c r="C17" s="4">
        <f t="shared" si="34"/>
        <v>0</v>
      </c>
      <c r="D17" s="4" t="s">
        <v>3</v>
      </c>
      <c r="O17" s="71">
        <f t="shared" si="35"/>
        <v>0</v>
      </c>
      <c r="P17" s="65"/>
      <c r="Q17" s="71"/>
      <c r="R17" s="71"/>
      <c r="S17" s="71"/>
      <c r="T17" s="71"/>
      <c r="U17" s="66">
        <f t="shared" si="36"/>
        <v>0</v>
      </c>
      <c r="V17" s="69">
        <f t="shared" si="37"/>
        <v>0</v>
      </c>
      <c r="W17" s="69">
        <f t="shared" si="38"/>
        <v>0</v>
      </c>
      <c r="X17" s="72">
        <f t="shared" si="39"/>
        <v>0</v>
      </c>
      <c r="Y17" s="69">
        <f t="shared" si="40"/>
        <v>0</v>
      </c>
      <c r="Z17" s="29"/>
    </row>
    <row r="18" spans="1:26" s="4" customFormat="1" ht="18" x14ac:dyDescent="0.2">
      <c r="B18" s="4">
        <f>SMALL($O$3:$O$12,6)</f>
        <v>1</v>
      </c>
      <c r="C18" s="4">
        <f t="shared" si="34"/>
        <v>0</v>
      </c>
      <c r="D18" s="4" t="s">
        <v>4</v>
      </c>
      <c r="O18" s="71">
        <f t="shared" si="35"/>
        <v>0</v>
      </c>
      <c r="P18" s="65"/>
      <c r="Q18" s="71"/>
      <c r="R18" s="71"/>
      <c r="S18" s="71"/>
      <c r="T18" s="71"/>
      <c r="U18" s="66">
        <f t="shared" si="36"/>
        <v>0</v>
      </c>
      <c r="V18" s="69">
        <f t="shared" si="37"/>
        <v>0</v>
      </c>
      <c r="W18" s="69">
        <f t="shared" si="38"/>
        <v>0</v>
      </c>
      <c r="X18" s="72">
        <f t="shared" si="39"/>
        <v>0</v>
      </c>
      <c r="Y18" s="69">
        <f t="shared" si="40"/>
        <v>0</v>
      </c>
      <c r="Z18" s="29"/>
    </row>
    <row r="19" spans="1:26" s="4" customFormat="1" ht="18" x14ac:dyDescent="0.2">
      <c r="B19" s="4">
        <f>SMALL($O$3:$O$12,7)</f>
        <v>1</v>
      </c>
      <c r="C19" s="4">
        <f t="shared" si="34"/>
        <v>0</v>
      </c>
      <c r="O19" s="71">
        <f t="shared" si="35"/>
        <v>0</v>
      </c>
      <c r="P19" s="65"/>
      <c r="Q19" s="71"/>
      <c r="R19" s="71"/>
      <c r="S19" s="71"/>
      <c r="T19" s="71"/>
      <c r="U19" s="66">
        <f t="shared" si="36"/>
        <v>0</v>
      </c>
      <c r="V19" s="69">
        <f t="shared" si="37"/>
        <v>0</v>
      </c>
      <c r="W19" s="69">
        <f t="shared" si="38"/>
        <v>0</v>
      </c>
      <c r="X19" s="72">
        <f t="shared" si="39"/>
        <v>0</v>
      </c>
      <c r="Y19" s="69">
        <f t="shared" si="40"/>
        <v>0</v>
      </c>
      <c r="Z19" s="29"/>
    </row>
    <row r="20" spans="1:26" s="4" customFormat="1" ht="18" x14ac:dyDescent="0.2">
      <c r="B20" s="4">
        <f>SMALL($O$3:$O$12,8)</f>
        <v>1</v>
      </c>
      <c r="C20" s="4">
        <f t="shared" si="34"/>
        <v>0</v>
      </c>
      <c r="O20" s="71">
        <f t="shared" si="35"/>
        <v>0</v>
      </c>
      <c r="P20" s="65"/>
      <c r="Q20" s="71"/>
      <c r="R20" s="71"/>
      <c r="S20" s="71"/>
      <c r="T20" s="71"/>
      <c r="U20" s="66">
        <f t="shared" si="36"/>
        <v>0</v>
      </c>
      <c r="V20" s="69">
        <f t="shared" si="37"/>
        <v>0</v>
      </c>
      <c r="W20" s="69">
        <f t="shared" si="38"/>
        <v>0</v>
      </c>
      <c r="X20" s="72">
        <f t="shared" si="39"/>
        <v>0</v>
      </c>
      <c r="Y20" s="69">
        <f t="shared" si="40"/>
        <v>0</v>
      </c>
      <c r="Z20" s="29"/>
    </row>
    <row r="21" spans="1:26" s="4" customFormat="1" ht="18" x14ac:dyDescent="0.2">
      <c r="B21" s="4">
        <f>SMALL($O$3:$O$12,9)</f>
        <v>1</v>
      </c>
      <c r="C21" s="4">
        <f t="shared" si="34"/>
        <v>0</v>
      </c>
      <c r="O21" s="71">
        <f t="shared" si="35"/>
        <v>0</v>
      </c>
      <c r="P21" s="65"/>
      <c r="Q21" s="71"/>
      <c r="R21" s="71"/>
      <c r="S21" s="71"/>
      <c r="T21" s="71"/>
      <c r="U21" s="66">
        <f t="shared" si="36"/>
        <v>0</v>
      </c>
      <c r="V21" s="69">
        <f t="shared" si="37"/>
        <v>0</v>
      </c>
      <c r="W21" s="69">
        <f t="shared" si="38"/>
        <v>0</v>
      </c>
      <c r="X21" s="72">
        <f t="shared" si="39"/>
        <v>0</v>
      </c>
      <c r="Y21" s="69">
        <f t="shared" si="40"/>
        <v>0</v>
      </c>
      <c r="Z21" s="29"/>
    </row>
    <row r="22" spans="1:26" s="4" customFormat="1" ht="18" x14ac:dyDescent="0.2">
      <c r="B22" s="4">
        <f>SMALL($O$3:$O$12,10)</f>
        <v>1</v>
      </c>
      <c r="C22" s="4">
        <f t="shared" si="34"/>
        <v>0</v>
      </c>
      <c r="O22" s="71">
        <f t="shared" si="35"/>
        <v>0</v>
      </c>
      <c r="P22" s="65"/>
      <c r="Q22" s="71"/>
      <c r="R22" s="71"/>
      <c r="S22" s="71"/>
      <c r="T22" s="71"/>
      <c r="U22" s="66">
        <f t="shared" si="36"/>
        <v>0</v>
      </c>
      <c r="V22" s="69">
        <f t="shared" si="37"/>
        <v>0</v>
      </c>
      <c r="W22" s="69">
        <f t="shared" si="38"/>
        <v>0</v>
      </c>
      <c r="X22" s="72">
        <f t="shared" si="39"/>
        <v>0</v>
      </c>
      <c r="Y22" s="69">
        <f t="shared" si="40"/>
        <v>0</v>
      </c>
      <c r="Z22" s="29"/>
    </row>
    <row r="23" spans="1:26" s="4" customFormat="1" ht="18" x14ac:dyDescent="0.2">
      <c r="A23" s="75">
        <f t="shared" ref="A23:A32" si="41">RANK(O13,$O$13:$O$22,0)</f>
        <v>1</v>
      </c>
      <c r="B23" s="4">
        <f t="shared" ref="B23:B32" si="42">B3</f>
        <v>0</v>
      </c>
      <c r="C23" s="4">
        <f>O13-ROW()/1000000000-Y13/1000000</f>
        <v>-2.3000000000000001E-8</v>
      </c>
      <c r="D23" s="4">
        <f>SMALL($C$23:$C$32,1)</f>
        <v>-3.2000000000000002E-8</v>
      </c>
      <c r="E23" s="4">
        <f>VLOOKUP(F23,$A$3:$B$12,2,FALSE)</f>
        <v>0</v>
      </c>
      <c r="F23" s="75">
        <f t="shared" ref="F23:F32" si="43">RANK(C23,$C$23:$C$32,0)</f>
        <v>1</v>
      </c>
      <c r="G23" s="4">
        <f t="shared" ref="G23:G32" si="44">B3</f>
        <v>0</v>
      </c>
      <c r="H23" s="75">
        <f>VLOOKUP(1,$F$23:$G$32,2,FALSE)</f>
        <v>0</v>
      </c>
      <c r="O23" s="71"/>
      <c r="P23" s="65"/>
      <c r="Q23" s="71"/>
      <c r="R23" s="71"/>
      <c r="S23" s="71"/>
      <c r="T23" s="71"/>
      <c r="U23" s="71"/>
      <c r="V23" s="64"/>
      <c r="W23" s="64"/>
      <c r="X23" s="64"/>
      <c r="Y23" s="63"/>
    </row>
    <row r="24" spans="1:26" s="4" customFormat="1" ht="18" x14ac:dyDescent="0.2">
      <c r="A24" s="75">
        <f t="shared" si="41"/>
        <v>1</v>
      </c>
      <c r="B24" s="4">
        <f t="shared" si="42"/>
        <v>0</v>
      </c>
      <c r="C24" s="4">
        <f t="shared" ref="C24:C32" si="45">O14-ROW()/1000000000-Y14/1000000</f>
        <v>-2.4E-8</v>
      </c>
      <c r="D24" s="4">
        <f>SMALL($C$23:$C$32,2)</f>
        <v>-3.1E-8</v>
      </c>
      <c r="E24" s="4">
        <f t="shared" ref="E24:E32" si="46">VLOOKUP(F24,$A$3:$B$12,2,FALSE)</f>
        <v>0</v>
      </c>
      <c r="F24" s="75">
        <f t="shared" si="43"/>
        <v>2</v>
      </c>
      <c r="G24" s="4">
        <f t="shared" si="44"/>
        <v>0</v>
      </c>
      <c r="H24" s="75">
        <f>VLOOKUP(2,$F$23:$G$32,2,FALSE)</f>
        <v>0</v>
      </c>
      <c r="O24" s="71"/>
      <c r="P24" s="65"/>
      <c r="Q24" s="71"/>
      <c r="R24" s="71"/>
      <c r="S24" s="71"/>
      <c r="T24" s="71"/>
      <c r="U24" s="71"/>
      <c r="V24" s="71"/>
      <c r="W24" s="71"/>
      <c r="X24" s="71"/>
    </row>
    <row r="25" spans="1:26" s="4" customFormat="1" ht="18" x14ac:dyDescent="0.2">
      <c r="A25" s="75">
        <f t="shared" si="41"/>
        <v>1</v>
      </c>
      <c r="B25" s="4">
        <f t="shared" si="42"/>
        <v>0</v>
      </c>
      <c r="C25" s="4">
        <f t="shared" si="45"/>
        <v>-2.4999999999999999E-8</v>
      </c>
      <c r="D25" s="4">
        <f>SMALL($C$23:$C$32,3)</f>
        <v>-2.9999999999999997E-8</v>
      </c>
      <c r="E25" s="4">
        <f t="shared" si="46"/>
        <v>0</v>
      </c>
      <c r="F25" s="75">
        <f t="shared" si="43"/>
        <v>3</v>
      </c>
      <c r="G25" s="4">
        <f t="shared" si="44"/>
        <v>0</v>
      </c>
      <c r="H25" s="75">
        <f>VLOOKUP(3,$F$23:$G$32,2,FALSE)</f>
        <v>0</v>
      </c>
      <c r="O25" s="71"/>
      <c r="P25" s="65"/>
      <c r="Q25" s="71"/>
      <c r="R25" s="71"/>
      <c r="S25" s="71"/>
      <c r="T25" s="71"/>
      <c r="U25" s="71"/>
      <c r="V25" s="71"/>
      <c r="W25" s="71"/>
      <c r="X25" s="71"/>
    </row>
    <row r="26" spans="1:26" s="4" customFormat="1" ht="18" x14ac:dyDescent="0.2">
      <c r="A26" s="75">
        <f t="shared" si="41"/>
        <v>1</v>
      </c>
      <c r="B26" s="4">
        <f t="shared" si="42"/>
        <v>0</v>
      </c>
      <c r="C26" s="4">
        <f t="shared" si="45"/>
        <v>-2.6000000000000001E-8</v>
      </c>
      <c r="D26" s="4">
        <f>SMALL($C$23:$C$32,4)</f>
        <v>-2.9000000000000002E-8</v>
      </c>
      <c r="E26" s="4">
        <f t="shared" si="46"/>
        <v>0</v>
      </c>
      <c r="F26" s="75">
        <f t="shared" si="43"/>
        <v>4</v>
      </c>
      <c r="G26" s="4">
        <f t="shared" si="44"/>
        <v>0</v>
      </c>
      <c r="H26" s="75">
        <f>VLOOKUP(4,$F$23:$G$32,2,FALSE)</f>
        <v>0</v>
      </c>
      <c r="O26" s="71"/>
      <c r="P26" s="65"/>
      <c r="Q26" s="71"/>
      <c r="R26" s="71"/>
      <c r="S26" s="71"/>
      <c r="T26" s="71"/>
      <c r="U26" s="71"/>
      <c r="V26" s="71"/>
      <c r="W26" s="71"/>
      <c r="X26" s="71"/>
    </row>
    <row r="27" spans="1:26" s="4" customFormat="1" ht="18" x14ac:dyDescent="0.2">
      <c r="A27" s="75">
        <f t="shared" si="41"/>
        <v>1</v>
      </c>
      <c r="B27" s="4">
        <f t="shared" si="42"/>
        <v>0</v>
      </c>
      <c r="C27" s="4">
        <f t="shared" si="45"/>
        <v>-2.7E-8</v>
      </c>
      <c r="D27" s="4">
        <f>SMALL($C$23:$C$32,5)</f>
        <v>-2.7999999999999999E-8</v>
      </c>
      <c r="E27" s="4">
        <f t="shared" si="46"/>
        <v>0</v>
      </c>
      <c r="F27" s="75">
        <f t="shared" si="43"/>
        <v>5</v>
      </c>
      <c r="G27" s="4">
        <f t="shared" si="44"/>
        <v>0</v>
      </c>
      <c r="H27" s="75">
        <f>VLOOKUP(5,$F$23:$G$32,2,FALSE)</f>
        <v>0</v>
      </c>
      <c r="O27" s="71"/>
      <c r="P27" s="65"/>
      <c r="Q27" s="71"/>
      <c r="R27" s="71"/>
      <c r="S27" s="71"/>
      <c r="T27" s="71"/>
      <c r="U27" s="71"/>
      <c r="V27" s="71"/>
      <c r="W27" s="71"/>
      <c r="X27" s="71"/>
    </row>
    <row r="28" spans="1:26" s="4" customFormat="1" ht="18" x14ac:dyDescent="0.2">
      <c r="A28" s="75">
        <f t="shared" si="41"/>
        <v>1</v>
      </c>
      <c r="B28" s="4">
        <f t="shared" si="42"/>
        <v>0</v>
      </c>
      <c r="C28" s="4">
        <f t="shared" si="45"/>
        <v>-2.7999999999999999E-8</v>
      </c>
      <c r="D28" s="4">
        <f>SMALL($C$23:$C$32,6)</f>
        <v>-2.7E-8</v>
      </c>
      <c r="E28" s="4">
        <f t="shared" si="46"/>
        <v>0</v>
      </c>
      <c r="F28" s="75">
        <f t="shared" si="43"/>
        <v>6</v>
      </c>
      <c r="G28" s="4">
        <f t="shared" si="44"/>
        <v>0</v>
      </c>
      <c r="H28" s="75">
        <f>VLOOKUP(6,$F$23:$G$32,2,FALSE)</f>
        <v>0</v>
      </c>
      <c r="O28" s="71"/>
      <c r="P28" s="65"/>
      <c r="Q28" s="71"/>
      <c r="R28" s="71"/>
      <c r="S28" s="71"/>
      <c r="T28" s="71"/>
      <c r="U28" s="71"/>
      <c r="V28" s="71"/>
      <c r="W28" s="71"/>
      <c r="X28" s="71"/>
    </row>
    <row r="29" spans="1:26" s="4" customFormat="1" ht="18" x14ac:dyDescent="0.2">
      <c r="A29" s="75">
        <f t="shared" si="41"/>
        <v>1</v>
      </c>
      <c r="B29" s="4">
        <f t="shared" si="42"/>
        <v>0</v>
      </c>
      <c r="C29" s="4">
        <f t="shared" si="45"/>
        <v>-2.9000000000000002E-8</v>
      </c>
      <c r="D29" s="4">
        <f>SMALL($C$23:$C$32,7)</f>
        <v>-2.6000000000000001E-8</v>
      </c>
      <c r="E29" s="4">
        <f t="shared" si="46"/>
        <v>0</v>
      </c>
      <c r="F29" s="75">
        <f t="shared" si="43"/>
        <v>7</v>
      </c>
      <c r="G29" s="4">
        <f t="shared" si="44"/>
        <v>0</v>
      </c>
      <c r="H29" s="75">
        <f>VLOOKUP(7,$F$23:$G$32,2,FALSE)</f>
        <v>0</v>
      </c>
      <c r="O29" s="71"/>
      <c r="P29" s="65"/>
      <c r="Q29" s="71"/>
      <c r="R29" s="71"/>
      <c r="S29" s="71"/>
      <c r="T29" s="71"/>
      <c r="U29" s="71"/>
      <c r="V29" s="71"/>
      <c r="W29" s="71"/>
      <c r="X29" s="71"/>
    </row>
    <row r="30" spans="1:26" s="4" customFormat="1" ht="18" x14ac:dyDescent="0.2">
      <c r="A30" s="75">
        <f t="shared" si="41"/>
        <v>1</v>
      </c>
      <c r="B30" s="4">
        <f t="shared" si="42"/>
        <v>0</v>
      </c>
      <c r="C30" s="4">
        <f t="shared" si="45"/>
        <v>-2.9999999999999997E-8</v>
      </c>
      <c r="D30" s="4">
        <f>SMALL($C$23:$C$32,8)</f>
        <v>-2.4999999999999999E-8</v>
      </c>
      <c r="E30" s="4">
        <f t="shared" si="46"/>
        <v>0</v>
      </c>
      <c r="F30" s="75">
        <f t="shared" si="43"/>
        <v>8</v>
      </c>
      <c r="G30" s="4">
        <f t="shared" si="44"/>
        <v>0</v>
      </c>
      <c r="H30" s="75">
        <f>VLOOKUP(8,$F$23:$G$32,2,FALSE)</f>
        <v>0</v>
      </c>
      <c r="O30" s="71"/>
      <c r="P30" s="65"/>
      <c r="Q30" s="71"/>
      <c r="R30" s="71"/>
      <c r="S30" s="71"/>
      <c r="T30" s="71"/>
      <c r="U30" s="71"/>
      <c r="V30" s="71"/>
      <c r="W30" s="71"/>
      <c r="X30" s="71"/>
    </row>
    <row r="31" spans="1:26" s="4" customFormat="1" ht="18" x14ac:dyDescent="0.2">
      <c r="A31" s="75">
        <f t="shared" si="41"/>
        <v>1</v>
      </c>
      <c r="B31" s="4">
        <f t="shared" si="42"/>
        <v>0</v>
      </c>
      <c r="C31" s="4">
        <f t="shared" si="45"/>
        <v>-3.1E-8</v>
      </c>
      <c r="D31" s="4">
        <f>SMALL($C$23:$C$32,9)</f>
        <v>-2.4E-8</v>
      </c>
      <c r="E31" s="4">
        <f t="shared" si="46"/>
        <v>0</v>
      </c>
      <c r="F31" s="75">
        <f t="shared" si="43"/>
        <v>9</v>
      </c>
      <c r="G31" s="4">
        <f t="shared" si="44"/>
        <v>0</v>
      </c>
      <c r="H31" s="75">
        <f>VLOOKUP(9,$F$23:$G$32,2,FALSE)</f>
        <v>0</v>
      </c>
      <c r="O31" s="71"/>
      <c r="P31" s="65"/>
      <c r="Q31" s="71"/>
      <c r="R31" s="71"/>
      <c r="S31" s="71"/>
      <c r="T31" s="71"/>
      <c r="U31" s="71"/>
      <c r="V31" s="71"/>
      <c r="W31" s="71"/>
      <c r="X31" s="71"/>
    </row>
    <row r="32" spans="1:26" s="4" customFormat="1" ht="18" x14ac:dyDescent="0.2">
      <c r="A32" s="75">
        <f t="shared" si="41"/>
        <v>1</v>
      </c>
      <c r="B32" s="4">
        <f t="shared" si="42"/>
        <v>0</v>
      </c>
      <c r="C32" s="4">
        <f t="shared" si="45"/>
        <v>-3.2000000000000002E-8</v>
      </c>
      <c r="D32" s="4">
        <f>SMALL($C$23:$C$32,10)</f>
        <v>-2.3000000000000001E-8</v>
      </c>
      <c r="E32" s="4">
        <f t="shared" si="46"/>
        <v>0</v>
      </c>
      <c r="F32" s="75">
        <f t="shared" si="43"/>
        <v>10</v>
      </c>
      <c r="G32" s="4">
        <f t="shared" si="44"/>
        <v>0</v>
      </c>
      <c r="H32" s="75">
        <f>VLOOKUP(10,$F$23:$G$32,2,FALSE)</f>
        <v>0</v>
      </c>
      <c r="O32" s="71"/>
      <c r="P32" s="65"/>
      <c r="Q32" s="71"/>
      <c r="R32" s="71"/>
      <c r="S32" s="71"/>
      <c r="T32" s="71"/>
      <c r="U32" s="71"/>
      <c r="V32" s="71"/>
      <c r="W32" s="71"/>
      <c r="X32" s="71"/>
    </row>
    <row r="33" spans="1:24" ht="18" x14ac:dyDescent="0.2">
      <c r="A33" s="14"/>
      <c r="B33" s="14"/>
      <c r="C33" s="14"/>
      <c r="D33" s="14"/>
      <c r="E33" s="14"/>
      <c r="F33" s="14"/>
      <c r="G33" s="14"/>
      <c r="H33" s="76"/>
      <c r="I33" s="14"/>
      <c r="J33" s="14"/>
      <c r="K33" s="14"/>
      <c r="L33" s="14"/>
      <c r="M33" s="14"/>
      <c r="N33" s="14"/>
      <c r="O33" s="77"/>
      <c r="P33" s="78"/>
      <c r="Q33" s="77"/>
      <c r="R33" s="77"/>
      <c r="S33" s="77"/>
      <c r="T33" s="77"/>
      <c r="U33" s="77"/>
      <c r="V33" s="77"/>
      <c r="W33" s="77"/>
      <c r="X33" s="77"/>
    </row>
    <row r="34" spans="1:24" ht="18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77"/>
      <c r="P34" s="78"/>
      <c r="Q34" s="77"/>
      <c r="R34" s="77"/>
      <c r="S34" s="77"/>
      <c r="T34" s="77"/>
      <c r="U34" s="77"/>
      <c r="V34" s="77"/>
      <c r="W34" s="77"/>
      <c r="X34" s="77"/>
    </row>
    <row r="35" spans="1:24" ht="18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77"/>
      <c r="P35" s="78"/>
      <c r="Q35" s="77"/>
      <c r="R35" s="77"/>
      <c r="S35" s="77"/>
      <c r="T35" s="77"/>
      <c r="U35" s="77"/>
      <c r="V35" s="77"/>
      <c r="W35" s="77"/>
      <c r="X35" s="77"/>
    </row>
    <row r="36" spans="1:24" ht="18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77"/>
      <c r="P36" s="78"/>
      <c r="Q36" s="77"/>
      <c r="R36" s="77"/>
      <c r="S36" s="77"/>
      <c r="T36" s="77"/>
      <c r="U36" s="77"/>
      <c r="V36" s="77"/>
      <c r="W36" s="77"/>
      <c r="X36" s="77"/>
    </row>
    <row r="37" spans="1:24" ht="18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77"/>
      <c r="P37" s="78"/>
      <c r="Q37" s="77"/>
      <c r="R37" s="77"/>
      <c r="S37" s="77"/>
      <c r="T37" s="77"/>
      <c r="U37" s="77"/>
      <c r="V37" s="77"/>
      <c r="W37" s="77"/>
      <c r="X37" s="77"/>
    </row>
    <row r="38" spans="1:24" ht="18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77"/>
      <c r="P38" s="78"/>
      <c r="Q38" s="77"/>
      <c r="R38" s="77"/>
      <c r="S38" s="77"/>
      <c r="T38" s="77"/>
      <c r="U38" s="77"/>
      <c r="V38" s="77"/>
      <c r="W38" s="77"/>
      <c r="X38" s="77"/>
    </row>
    <row r="39" spans="1:24" ht="18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77"/>
      <c r="P39" s="78"/>
      <c r="Q39" s="77"/>
      <c r="R39" s="77"/>
      <c r="S39" s="77"/>
      <c r="T39" s="77"/>
      <c r="U39" s="77"/>
      <c r="V39" s="77"/>
      <c r="W39" s="77"/>
      <c r="X39" s="77"/>
    </row>
    <row r="40" spans="1:24" ht="18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77"/>
      <c r="P40" s="78"/>
      <c r="Q40" s="77"/>
      <c r="R40" s="77"/>
      <c r="S40" s="77"/>
      <c r="T40" s="77"/>
      <c r="U40" s="77"/>
      <c r="V40" s="77"/>
      <c r="W40" s="77"/>
      <c r="X40" s="77"/>
    </row>
    <row r="41" spans="1:24" ht="18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77"/>
      <c r="P41" s="78"/>
      <c r="Q41" s="77"/>
      <c r="R41" s="77"/>
      <c r="S41" s="77"/>
      <c r="T41" s="77"/>
      <c r="U41" s="77"/>
      <c r="V41" s="77"/>
      <c r="W41" s="77"/>
      <c r="X41" s="77"/>
    </row>
    <row r="42" spans="1:24" ht="18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77"/>
      <c r="P42" s="78"/>
      <c r="Q42" s="77"/>
      <c r="R42" s="77"/>
      <c r="S42" s="77"/>
      <c r="T42" s="77"/>
      <c r="U42" s="77"/>
      <c r="V42" s="77"/>
      <c r="W42" s="77"/>
      <c r="X42" s="77"/>
    </row>
    <row r="43" spans="1:24" ht="18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77"/>
      <c r="P43" s="78"/>
      <c r="Q43" s="77"/>
      <c r="R43" s="77"/>
      <c r="S43" s="77"/>
      <c r="T43" s="77"/>
      <c r="U43" s="77"/>
      <c r="V43" s="77"/>
      <c r="W43" s="77"/>
      <c r="X43" s="77"/>
    </row>
    <row r="44" spans="1:24" ht="18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77"/>
      <c r="P44" s="78"/>
      <c r="Q44" s="77"/>
      <c r="R44" s="77"/>
      <c r="S44" s="77"/>
      <c r="T44" s="77"/>
      <c r="U44" s="77"/>
      <c r="V44" s="77"/>
      <c r="W44" s="77"/>
      <c r="X44" s="77"/>
    </row>
    <row r="45" spans="1:24" ht="18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77"/>
      <c r="P45" s="78"/>
      <c r="Q45" s="77"/>
      <c r="R45" s="77"/>
      <c r="S45" s="77"/>
      <c r="T45" s="77"/>
      <c r="U45" s="77"/>
      <c r="V45" s="77"/>
      <c r="W45" s="77"/>
      <c r="X45" s="77"/>
    </row>
    <row r="46" spans="1:24" ht="18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77"/>
      <c r="P46" s="78"/>
      <c r="Q46" s="77"/>
      <c r="R46" s="77"/>
      <c r="S46" s="77"/>
      <c r="T46" s="77"/>
      <c r="U46" s="77"/>
      <c r="V46" s="77"/>
      <c r="W46" s="77"/>
      <c r="X46" s="77"/>
    </row>
    <row r="47" spans="1:24" ht="18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77"/>
      <c r="P47" s="78"/>
      <c r="Q47" s="77"/>
      <c r="R47" s="77"/>
      <c r="S47" s="77"/>
      <c r="T47" s="77"/>
      <c r="U47" s="77"/>
      <c r="V47" s="77"/>
      <c r="W47" s="77"/>
      <c r="X47" s="77"/>
    </row>
    <row r="48" spans="1:24" ht="18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77"/>
      <c r="P48" s="78"/>
      <c r="Q48" s="77"/>
      <c r="R48" s="77"/>
      <c r="S48" s="77"/>
      <c r="T48" s="77"/>
      <c r="U48" s="77"/>
      <c r="V48" s="77"/>
      <c r="W48" s="77"/>
      <c r="X48" s="77"/>
    </row>
    <row r="49" spans="1:24" ht="18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77"/>
      <c r="P49" s="78"/>
      <c r="Q49" s="77"/>
      <c r="R49" s="77"/>
      <c r="S49" s="77"/>
      <c r="T49" s="77"/>
      <c r="U49" s="77"/>
      <c r="V49" s="77"/>
      <c r="W49" s="77"/>
      <c r="X49" s="77"/>
    </row>
    <row r="50" spans="1:24" ht="18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77"/>
      <c r="P50" s="78"/>
      <c r="Q50" s="77"/>
      <c r="R50" s="77"/>
      <c r="S50" s="77"/>
      <c r="T50" s="77"/>
      <c r="U50" s="77"/>
      <c r="V50" s="77"/>
      <c r="W50" s="77"/>
      <c r="X50" s="77"/>
    </row>
    <row r="51" spans="1:24" ht="18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77"/>
      <c r="P51" s="78"/>
      <c r="Q51" s="77"/>
      <c r="R51" s="77"/>
      <c r="S51" s="77"/>
      <c r="T51" s="77"/>
      <c r="U51" s="77"/>
      <c r="V51" s="77"/>
      <c r="W51" s="77"/>
      <c r="X51" s="77"/>
    </row>
    <row r="52" spans="1:24" ht="18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77"/>
      <c r="P52" s="78"/>
      <c r="Q52" s="77"/>
      <c r="R52" s="77"/>
      <c r="S52" s="77"/>
      <c r="T52" s="77"/>
      <c r="U52" s="77"/>
      <c r="V52" s="77"/>
      <c r="W52" s="77"/>
      <c r="X52" s="77"/>
    </row>
    <row r="53" spans="1:24" ht="18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77"/>
      <c r="P53" s="78"/>
      <c r="Q53" s="77"/>
      <c r="R53" s="77"/>
      <c r="S53" s="77"/>
      <c r="T53" s="77"/>
      <c r="U53" s="77"/>
      <c r="V53" s="77"/>
      <c r="W53" s="77"/>
      <c r="X53" s="77"/>
    </row>
    <row r="54" spans="1:24" ht="18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77"/>
      <c r="P54" s="78"/>
      <c r="Q54" s="77"/>
      <c r="R54" s="77"/>
      <c r="S54" s="77"/>
      <c r="T54" s="77"/>
      <c r="U54" s="77"/>
      <c r="V54" s="77"/>
      <c r="W54" s="77"/>
      <c r="X54" s="77"/>
    </row>
    <row r="55" spans="1:24" ht="18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77"/>
      <c r="P55" s="78"/>
      <c r="Q55" s="77"/>
      <c r="R55" s="77"/>
      <c r="S55" s="77"/>
      <c r="T55" s="77"/>
      <c r="U55" s="77"/>
      <c r="V55" s="77"/>
      <c r="W55" s="77"/>
      <c r="X55" s="77"/>
    </row>
    <row r="56" spans="1:24" ht="18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77"/>
      <c r="P56" s="78"/>
      <c r="Q56" s="77"/>
      <c r="R56" s="77"/>
      <c r="S56" s="77"/>
      <c r="T56" s="77"/>
      <c r="U56" s="77"/>
      <c r="V56" s="77"/>
      <c r="W56" s="77"/>
      <c r="X56" s="77"/>
    </row>
    <row r="57" spans="1:24" ht="18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77"/>
      <c r="P57" s="78"/>
      <c r="Q57" s="77"/>
      <c r="R57" s="77"/>
      <c r="S57" s="77"/>
      <c r="T57" s="77"/>
      <c r="U57" s="77"/>
      <c r="V57" s="77"/>
      <c r="W57" s="77"/>
      <c r="X57" s="77"/>
    </row>
    <row r="58" spans="1:24" ht="18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77"/>
      <c r="P58" s="78"/>
      <c r="Q58" s="77"/>
      <c r="R58" s="77"/>
      <c r="S58" s="77"/>
      <c r="T58" s="77"/>
      <c r="U58" s="77"/>
      <c r="V58" s="77"/>
      <c r="W58" s="77"/>
      <c r="X58" s="77"/>
    </row>
    <row r="59" spans="1:24" ht="18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77"/>
      <c r="P59" s="78"/>
      <c r="Q59" s="77"/>
      <c r="R59" s="77"/>
      <c r="S59" s="77"/>
      <c r="T59" s="77"/>
      <c r="U59" s="77"/>
      <c r="V59" s="77"/>
      <c r="W59" s="77"/>
      <c r="X59" s="77"/>
    </row>
    <row r="60" spans="1:24" ht="18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77"/>
      <c r="P60" s="78"/>
      <c r="Q60" s="77"/>
      <c r="R60" s="77"/>
      <c r="S60" s="77"/>
      <c r="T60" s="77"/>
      <c r="U60" s="77"/>
      <c r="V60" s="77"/>
      <c r="W60" s="77"/>
      <c r="X60" s="77"/>
    </row>
    <row r="61" spans="1:24" ht="18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77"/>
      <c r="P61" s="78"/>
      <c r="Q61" s="77"/>
      <c r="R61" s="77"/>
      <c r="S61" s="77"/>
      <c r="T61" s="77"/>
      <c r="U61" s="77"/>
      <c r="V61" s="77"/>
      <c r="W61" s="77"/>
      <c r="X61" s="77"/>
    </row>
    <row r="62" spans="1:24" ht="18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77"/>
      <c r="P62" s="78"/>
      <c r="Q62" s="77"/>
      <c r="R62" s="77"/>
      <c r="S62" s="77"/>
      <c r="T62" s="77"/>
      <c r="U62" s="77"/>
      <c r="V62" s="77"/>
      <c r="W62" s="77"/>
      <c r="X62" s="77"/>
    </row>
    <row r="63" spans="1:24" ht="18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77"/>
      <c r="P63" s="78"/>
      <c r="Q63" s="77"/>
      <c r="R63" s="77"/>
      <c r="S63" s="77"/>
      <c r="T63" s="77"/>
      <c r="U63" s="77"/>
      <c r="V63" s="77"/>
      <c r="W63" s="77"/>
      <c r="X63" s="77"/>
    </row>
    <row r="64" spans="1:24" ht="18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77"/>
      <c r="P64" s="78"/>
      <c r="Q64" s="77"/>
      <c r="R64" s="77"/>
      <c r="S64" s="77"/>
      <c r="T64" s="77"/>
      <c r="U64" s="77"/>
      <c r="V64" s="77"/>
      <c r="W64" s="77"/>
      <c r="X64" s="77"/>
    </row>
    <row r="65" spans="1:24" ht="18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77"/>
      <c r="P65" s="78"/>
      <c r="Q65" s="77"/>
      <c r="R65" s="77"/>
      <c r="S65" s="77"/>
      <c r="T65" s="77"/>
      <c r="U65" s="77"/>
      <c r="V65" s="77"/>
      <c r="W65" s="77"/>
      <c r="X65" s="77"/>
    </row>
    <row r="66" spans="1:24" ht="18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77"/>
      <c r="P66" s="78"/>
      <c r="Q66" s="77"/>
      <c r="R66" s="77"/>
      <c r="S66" s="77"/>
      <c r="T66" s="77"/>
      <c r="U66" s="77"/>
      <c r="V66" s="77"/>
      <c r="W66" s="77"/>
      <c r="X66" s="77"/>
    </row>
    <row r="67" spans="1:24" ht="18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77"/>
      <c r="P67" s="78"/>
      <c r="Q67" s="77"/>
      <c r="R67" s="77"/>
      <c r="S67" s="77"/>
      <c r="T67" s="77"/>
      <c r="U67" s="77"/>
      <c r="V67" s="77"/>
      <c r="W67" s="77"/>
      <c r="X67" s="77"/>
    </row>
    <row r="68" spans="1:24" ht="18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77"/>
      <c r="P68" s="78"/>
      <c r="Q68" s="77"/>
      <c r="R68" s="77"/>
      <c r="S68" s="77"/>
      <c r="T68" s="77"/>
      <c r="U68" s="77"/>
      <c r="V68" s="77"/>
      <c r="W68" s="77"/>
      <c r="X68" s="77"/>
    </row>
    <row r="69" spans="1:24" ht="18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77"/>
      <c r="P69" s="78"/>
      <c r="Q69" s="77"/>
      <c r="R69" s="77"/>
      <c r="S69" s="77"/>
      <c r="T69" s="77"/>
      <c r="U69" s="77"/>
      <c r="V69" s="77"/>
      <c r="W69" s="77"/>
      <c r="X69" s="77"/>
    </row>
    <row r="70" spans="1:24" ht="18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77"/>
      <c r="P70" s="78"/>
      <c r="Q70" s="77"/>
      <c r="R70" s="77"/>
      <c r="S70" s="77"/>
      <c r="T70" s="77"/>
      <c r="U70" s="77"/>
      <c r="V70" s="77"/>
      <c r="W70" s="77"/>
      <c r="X70" s="77"/>
    </row>
    <row r="71" spans="1:24" ht="18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77"/>
      <c r="P71" s="78"/>
      <c r="Q71" s="77"/>
      <c r="R71" s="77"/>
      <c r="S71" s="77"/>
      <c r="T71" s="77"/>
      <c r="U71" s="77"/>
      <c r="V71" s="77"/>
      <c r="W71" s="77"/>
      <c r="X71" s="77"/>
    </row>
    <row r="72" spans="1:24" ht="18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77"/>
      <c r="P72" s="78"/>
      <c r="Q72" s="77"/>
      <c r="R72" s="77"/>
      <c r="S72" s="77"/>
      <c r="T72" s="77"/>
      <c r="U72" s="77"/>
      <c r="V72" s="77"/>
      <c r="W72" s="77"/>
      <c r="X72" s="77"/>
    </row>
    <row r="73" spans="1:24" ht="18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77"/>
      <c r="P73" s="78"/>
      <c r="Q73" s="77"/>
      <c r="R73" s="77"/>
      <c r="S73" s="77"/>
      <c r="T73" s="77"/>
      <c r="U73" s="77"/>
      <c r="V73" s="77"/>
      <c r="W73" s="77"/>
      <c r="X73" s="77"/>
    </row>
    <row r="74" spans="1:24" ht="18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77"/>
      <c r="P74" s="78"/>
      <c r="Q74" s="77"/>
      <c r="R74" s="77"/>
      <c r="S74" s="77"/>
      <c r="T74" s="77"/>
      <c r="U74" s="77"/>
      <c r="V74" s="77"/>
      <c r="W74" s="77"/>
      <c r="X74" s="77"/>
    </row>
    <row r="75" spans="1:24" ht="18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77"/>
      <c r="P75" s="78"/>
      <c r="Q75" s="77"/>
      <c r="R75" s="77"/>
      <c r="S75" s="77"/>
      <c r="T75" s="77"/>
      <c r="U75" s="77"/>
      <c r="V75" s="77"/>
      <c r="W75" s="77"/>
      <c r="X75" s="77"/>
    </row>
    <row r="76" spans="1:24" ht="18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77"/>
      <c r="P76" s="78"/>
      <c r="Q76" s="77"/>
      <c r="R76" s="77"/>
      <c r="S76" s="77"/>
      <c r="T76" s="77"/>
      <c r="U76" s="77"/>
      <c r="V76" s="77"/>
      <c r="W76" s="77"/>
      <c r="X76" s="77"/>
    </row>
    <row r="77" spans="1:24" ht="18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77"/>
      <c r="P77" s="78"/>
      <c r="Q77" s="77"/>
      <c r="R77" s="77"/>
      <c r="S77" s="77"/>
      <c r="T77" s="77"/>
      <c r="U77" s="77"/>
      <c r="V77" s="77"/>
      <c r="W77" s="77"/>
      <c r="X77" s="77"/>
    </row>
    <row r="78" spans="1:24" ht="18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77"/>
      <c r="P78" s="78"/>
      <c r="Q78" s="77"/>
      <c r="R78" s="77"/>
      <c r="S78" s="77"/>
      <c r="T78" s="77"/>
      <c r="U78" s="77"/>
      <c r="V78" s="77"/>
      <c r="W78" s="77"/>
      <c r="X78" s="77"/>
    </row>
    <row r="79" spans="1:24" ht="18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77"/>
      <c r="P79" s="78"/>
      <c r="Q79" s="77"/>
      <c r="R79" s="77"/>
      <c r="S79" s="77"/>
      <c r="T79" s="77"/>
      <c r="U79" s="77"/>
      <c r="V79" s="77"/>
      <c r="W79" s="77"/>
      <c r="X79" s="77"/>
    </row>
    <row r="80" spans="1:24" ht="18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77"/>
      <c r="P80" s="78"/>
      <c r="Q80" s="77"/>
      <c r="R80" s="77"/>
      <c r="S80" s="77"/>
      <c r="T80" s="77"/>
      <c r="U80" s="77"/>
      <c r="V80" s="77"/>
      <c r="W80" s="77"/>
      <c r="X80" s="77"/>
    </row>
    <row r="81" spans="1:24" ht="18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77"/>
      <c r="P81" s="78"/>
      <c r="Q81" s="77"/>
      <c r="R81" s="77"/>
      <c r="S81" s="77"/>
      <c r="T81" s="77"/>
      <c r="U81" s="77"/>
      <c r="V81" s="77"/>
      <c r="W81" s="77"/>
      <c r="X81" s="77"/>
    </row>
    <row r="82" spans="1:24" ht="18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77"/>
      <c r="P82" s="78"/>
      <c r="Q82" s="77"/>
      <c r="R82" s="77"/>
      <c r="S82" s="77"/>
      <c r="T82" s="77"/>
      <c r="U82" s="77"/>
      <c r="V82" s="77"/>
      <c r="W82" s="77"/>
      <c r="X82" s="77"/>
    </row>
    <row r="83" spans="1:24" ht="18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77"/>
      <c r="P83" s="78"/>
      <c r="Q83" s="77"/>
      <c r="R83" s="77"/>
      <c r="S83" s="77"/>
      <c r="T83" s="77"/>
      <c r="U83" s="77"/>
      <c r="V83" s="77"/>
      <c r="W83" s="77"/>
      <c r="X83" s="77"/>
    </row>
    <row r="84" spans="1:24" ht="18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77"/>
      <c r="P84" s="78"/>
      <c r="Q84" s="77"/>
      <c r="R84" s="77"/>
      <c r="S84" s="77"/>
      <c r="T84" s="77"/>
      <c r="U84" s="77"/>
      <c r="V84" s="77"/>
      <c r="W84" s="77"/>
      <c r="X84" s="77"/>
    </row>
    <row r="85" spans="1:24" ht="18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77"/>
      <c r="P85" s="78"/>
      <c r="Q85" s="77"/>
      <c r="R85" s="77"/>
      <c r="S85" s="77"/>
      <c r="T85" s="77"/>
      <c r="U85" s="77"/>
      <c r="V85" s="77"/>
      <c r="W85" s="77"/>
      <c r="X85" s="77"/>
    </row>
    <row r="86" spans="1:24" ht="18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77"/>
      <c r="P86" s="78"/>
      <c r="Q86" s="77"/>
      <c r="R86" s="77"/>
      <c r="S86" s="77"/>
      <c r="T86" s="77"/>
      <c r="U86" s="77"/>
      <c r="V86" s="77"/>
      <c r="W86" s="77"/>
      <c r="X86" s="77"/>
    </row>
    <row r="87" spans="1:24" ht="18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77"/>
      <c r="P87" s="78"/>
      <c r="Q87" s="77"/>
      <c r="R87" s="77"/>
      <c r="S87" s="77"/>
      <c r="T87" s="77"/>
      <c r="U87" s="77"/>
      <c r="V87" s="77"/>
      <c r="W87" s="77"/>
      <c r="X87" s="77"/>
    </row>
    <row r="88" spans="1:24" ht="18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77"/>
      <c r="P88" s="78"/>
      <c r="Q88" s="77"/>
      <c r="R88" s="77"/>
      <c r="S88" s="77"/>
      <c r="T88" s="77"/>
      <c r="U88" s="77"/>
      <c r="V88" s="77"/>
      <c r="W88" s="77"/>
      <c r="X88" s="77"/>
    </row>
    <row r="89" spans="1:24" ht="18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77"/>
      <c r="P89" s="78"/>
      <c r="Q89" s="77"/>
      <c r="R89" s="77"/>
      <c r="S89" s="77"/>
      <c r="T89" s="77"/>
      <c r="U89" s="77"/>
      <c r="V89" s="77"/>
      <c r="W89" s="77"/>
      <c r="X89" s="77"/>
    </row>
    <row r="90" spans="1:24" ht="18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77"/>
      <c r="P90" s="78"/>
      <c r="Q90" s="77"/>
      <c r="R90" s="77"/>
      <c r="S90" s="77"/>
      <c r="T90" s="77"/>
      <c r="U90" s="77"/>
      <c r="V90" s="77"/>
      <c r="W90" s="77"/>
      <c r="X90" s="77"/>
    </row>
    <row r="91" spans="1:24" ht="18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77"/>
      <c r="P91" s="78"/>
      <c r="Q91" s="77"/>
      <c r="R91" s="77"/>
      <c r="S91" s="77"/>
      <c r="T91" s="77"/>
      <c r="U91" s="77"/>
      <c r="V91" s="77"/>
      <c r="W91" s="77"/>
      <c r="X91" s="77"/>
    </row>
    <row r="92" spans="1:24" ht="18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77"/>
      <c r="P92" s="78"/>
      <c r="Q92" s="77"/>
      <c r="R92" s="77"/>
      <c r="S92" s="77"/>
      <c r="T92" s="77"/>
      <c r="U92" s="77"/>
      <c r="V92" s="77"/>
      <c r="W92" s="77"/>
      <c r="X92" s="77"/>
    </row>
    <row r="93" spans="1:24" ht="18" x14ac:dyDescent="0.2">
      <c r="O93" s="77"/>
      <c r="P93" s="65"/>
      <c r="Q93" s="77"/>
      <c r="R93" s="77"/>
      <c r="S93" s="77"/>
      <c r="T93" s="77"/>
      <c r="U93" s="77"/>
      <c r="V93" s="77"/>
      <c r="W93" s="77"/>
      <c r="X93" s="77"/>
    </row>
    <row r="94" spans="1:24" ht="18" x14ac:dyDescent="0.2">
      <c r="O94" s="77"/>
      <c r="P94" s="65"/>
      <c r="Q94" s="77"/>
      <c r="R94" s="77"/>
      <c r="S94" s="77"/>
      <c r="T94" s="77"/>
      <c r="U94" s="77"/>
      <c r="V94" s="77"/>
      <c r="W94" s="77"/>
      <c r="X94" s="77"/>
    </row>
    <row r="95" spans="1:24" ht="18" x14ac:dyDescent="0.2">
      <c r="O95" s="77"/>
      <c r="P95" s="65"/>
      <c r="Q95" s="77"/>
      <c r="R95" s="77"/>
      <c r="S95" s="77"/>
      <c r="T95" s="77"/>
      <c r="U95" s="77"/>
      <c r="V95" s="77"/>
      <c r="W95" s="77"/>
      <c r="X95" s="77"/>
    </row>
    <row r="96" spans="1:24" ht="18" x14ac:dyDescent="0.2">
      <c r="O96" s="77"/>
      <c r="P96" s="65"/>
      <c r="Q96" s="77"/>
      <c r="R96" s="77"/>
      <c r="S96" s="77"/>
      <c r="T96" s="77"/>
      <c r="U96" s="77"/>
      <c r="V96" s="77"/>
      <c r="W96" s="77"/>
      <c r="X96" s="77"/>
    </row>
    <row r="97" spans="15:24" ht="18" x14ac:dyDescent="0.2">
      <c r="O97" s="77"/>
      <c r="P97" s="65"/>
      <c r="Q97" s="77"/>
      <c r="R97" s="77"/>
      <c r="S97" s="77"/>
      <c r="T97" s="77"/>
      <c r="U97" s="77"/>
      <c r="V97" s="77"/>
      <c r="W97" s="77"/>
      <c r="X97" s="77"/>
    </row>
    <row r="98" spans="15:24" ht="18" x14ac:dyDescent="0.2">
      <c r="O98" s="77"/>
      <c r="P98" s="65"/>
      <c r="Q98" s="77"/>
      <c r="R98" s="77"/>
      <c r="S98" s="77"/>
      <c r="T98" s="77"/>
      <c r="U98" s="77"/>
      <c r="V98" s="77"/>
      <c r="W98" s="77"/>
      <c r="X98" s="77"/>
    </row>
  </sheetData>
  <sheetProtection sheet="1" objects="1" scenarios="1" selectLockedCells="1"/>
  <mergeCells count="3">
    <mergeCell ref="A1:B1"/>
    <mergeCell ref="C1:J1"/>
    <mergeCell ref="K1:L1"/>
  </mergeCells>
  <conditionalFormatting sqref="O3:P98 Q13:U98 V23:X98">
    <cfRule type="cellIs" dxfId="47" priority="1" stopIfTrue="1" operator="equal">
      <formula>1</formula>
    </cfRule>
    <cfRule type="cellIs" dxfId="46" priority="2" stopIfTrue="1" operator="equal">
      <formula>2</formula>
    </cfRule>
    <cfRule type="cellIs" dxfId="45" priority="3" stopIfTrue="1" operator="equal">
      <formula>3</formula>
    </cfRule>
  </conditionalFormatting>
  <conditionalFormatting sqref="Q3:Q12">
    <cfRule type="cellIs" dxfId="44" priority="4" stopIfTrue="1" operator="equal">
      <formula>3</formula>
    </cfRule>
    <cfRule type="cellIs" dxfId="43" priority="5" stopIfTrue="1" operator="equal">
      <formula>2</formula>
    </cfRule>
    <cfRule type="cellIs" dxfId="42" priority="6" stopIfTrue="1" operator="equal">
      <formula>1</formula>
    </cfRule>
  </conditionalFormatting>
  <dataValidations count="1">
    <dataValidation type="list" allowBlank="1" showErrorMessage="1" sqref="D3:L3 E4:L4 F5:L5 G6:L6 H7:L7 I8:L8 J9:L9 K10:L10 L11">
      <formula1>$D$13:$D$18</formula1>
      <formula2>0</formula2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92"/>
  <sheetViews>
    <sheetView showRowColHeaders="0" workbookViewId="0">
      <selection activeCell="C1" sqref="C1:J1"/>
    </sheetView>
  </sheetViews>
  <sheetFormatPr baseColWidth="10" defaultRowHeight="12.75" x14ac:dyDescent="0.2"/>
  <cols>
    <col min="1" max="1" width="3.140625" style="1" customWidth="1"/>
    <col min="2" max="2" width="22.7109375" style="1" customWidth="1"/>
    <col min="3" max="10" width="4.7109375" style="1" customWidth="1"/>
    <col min="11" max="11" width="7.28515625" style="1" customWidth="1"/>
    <col min="12" max="12" width="8.7109375" style="1" customWidth="1"/>
    <col min="13" max="13" width="5.7109375" style="1" customWidth="1"/>
    <col min="14" max="14" width="4.7109375" style="1" customWidth="1"/>
    <col min="15" max="15" width="5.7109375" style="1" customWidth="1"/>
    <col min="16" max="16" width="22.7109375" style="2" customWidth="1"/>
    <col min="17" max="17" width="7.28515625" style="1" customWidth="1"/>
    <col min="18" max="18" width="8.7109375" style="1" customWidth="1"/>
    <col min="19" max="19" width="6.5703125" style="1" customWidth="1"/>
    <col min="20" max="24" width="4.28515625" style="1" customWidth="1"/>
    <col min="25" max="16384" width="11.42578125" style="1"/>
  </cols>
  <sheetData>
    <row r="1" spans="1:43" s="5" customFormat="1" ht="24.95" customHeight="1" x14ac:dyDescent="0.2">
      <c r="A1" s="130" t="s">
        <v>0</v>
      </c>
      <c r="B1" s="130"/>
      <c r="C1" s="131"/>
      <c r="D1" s="131"/>
      <c r="E1" s="131"/>
      <c r="F1" s="131"/>
      <c r="G1" s="131"/>
      <c r="H1" s="131"/>
      <c r="I1" s="131"/>
      <c r="J1" s="131"/>
      <c r="K1" s="135" t="s">
        <v>1</v>
      </c>
      <c r="L1" s="135"/>
      <c r="M1" s="136"/>
      <c r="N1" s="136"/>
      <c r="O1" s="7" t="s">
        <v>5</v>
      </c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</row>
    <row r="2" spans="1:43" x14ac:dyDescent="0.2">
      <c r="A2" s="8"/>
      <c r="B2" s="9" t="s">
        <v>6</v>
      </c>
      <c r="C2" s="10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0">
        <v>8</v>
      </c>
      <c r="K2" s="11" t="s">
        <v>7</v>
      </c>
      <c r="L2" s="12" t="s">
        <v>8</v>
      </c>
      <c r="M2" s="11" t="s">
        <v>9</v>
      </c>
      <c r="N2" s="13"/>
      <c r="O2" s="11" t="s">
        <v>9</v>
      </c>
      <c r="P2" s="11" t="s">
        <v>6</v>
      </c>
      <c r="Q2" s="11" t="s">
        <v>7</v>
      </c>
      <c r="R2" s="12" t="s">
        <v>8</v>
      </c>
      <c r="S2" s="12" t="s">
        <v>10</v>
      </c>
      <c r="T2" s="12" t="s">
        <v>11</v>
      </c>
      <c r="U2" s="12" t="s">
        <v>12</v>
      </c>
      <c r="V2" s="12" t="s">
        <v>13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</row>
    <row r="3" spans="1:43" ht="24.95" customHeight="1" x14ac:dyDescent="0.2">
      <c r="A3" s="15">
        <v>1</v>
      </c>
      <c r="B3" s="16"/>
      <c r="C3" s="17"/>
      <c r="D3" s="18"/>
      <c r="E3" s="18"/>
      <c r="F3" s="18"/>
      <c r="G3" s="18"/>
      <c r="H3" s="18"/>
      <c r="I3" s="18"/>
      <c r="J3" s="18"/>
      <c r="K3" s="20">
        <f t="shared" ref="K3:K10" si="0">SUM(W3:AD3)</f>
        <v>0</v>
      </c>
      <c r="L3" s="21">
        <f>W3*$K$3+X3*$K$4+Y3*$K$5+Z3*$K$6+AA3*$K$7+AB3*$K$8+AC3*$K$9+AD3*$K$10</f>
        <v>0</v>
      </c>
      <c r="M3" s="22">
        <f t="shared" ref="M3:M10" si="1">RANK(O11,$O$11:$O$18,0)</f>
        <v>1</v>
      </c>
      <c r="N3" s="23">
        <f t="shared" ref="N3:N10" si="2">B3</f>
        <v>0</v>
      </c>
      <c r="O3" s="20">
        <f>SMALL($M$3:$M$10,1)</f>
        <v>1</v>
      </c>
      <c r="P3" s="89" t="str">
        <f>IF(H19=0,"",VLOOKUP(1,$F$19:$G$26,2,FALSE))</f>
        <v/>
      </c>
      <c r="Q3" s="25" t="str">
        <f t="shared" ref="Q3:Q10" si="3">IF(P3="","",VLOOKUP(P3,$B$3:$K$10,10,FALSE))</f>
        <v/>
      </c>
      <c r="R3" s="26" t="str">
        <f t="shared" ref="R3:R10" si="4">IF(P3="","",VLOOKUP(P3,$B$3:$L$10,11,FALSE))</f>
        <v/>
      </c>
      <c r="S3" s="27" t="str">
        <f t="shared" ref="S3:S10" si="5">IF(P3="","",VLOOKUP(P3,$U$11:$Y$18,5,FALSE))</f>
        <v/>
      </c>
      <c r="T3" s="27" t="str">
        <f t="shared" ref="T3:T10" si="6">IF(P3="","",VLOOKUP(P3,$U$11:$X$18,2,FALSE))</f>
        <v/>
      </c>
      <c r="U3" s="27" t="str">
        <f t="shared" ref="U3:U10" si="7">IF(P3="","",VLOOKUP(P3,$U$11:$X$18,3,FALSE))</f>
        <v/>
      </c>
      <c r="V3" s="28" t="str">
        <f t="shared" ref="V3:V10" si="8">IF(P3="","",VLOOKUP(P3,$U$11:$X$18,4,FALSE))</f>
        <v/>
      </c>
      <c r="W3" s="29">
        <f t="shared" ref="W3:AD10" si="9">IF(C3=1,1,IF(C3="+",1,IF(C3=0,0,IF(C3="-",0,IF(C3="",0,0.5)))))</f>
        <v>0</v>
      </c>
      <c r="X3" s="4">
        <f t="shared" si="9"/>
        <v>0</v>
      </c>
      <c r="Y3" s="4">
        <f t="shared" si="9"/>
        <v>0</v>
      </c>
      <c r="Z3" s="4">
        <f t="shared" si="9"/>
        <v>0</v>
      </c>
      <c r="AA3" s="4">
        <f t="shared" si="9"/>
        <v>0</v>
      </c>
      <c r="AB3" s="4">
        <f t="shared" si="9"/>
        <v>0</v>
      </c>
      <c r="AC3" s="4">
        <f t="shared" si="9"/>
        <v>0</v>
      </c>
      <c r="AD3" s="4">
        <f t="shared" si="9"/>
        <v>0</v>
      </c>
      <c r="AE3" s="4"/>
      <c r="AF3" s="4">
        <f t="shared" ref="AF3:AM10" si="10">IF(C3="",0,1)</f>
        <v>0</v>
      </c>
      <c r="AG3" s="4">
        <f t="shared" si="10"/>
        <v>0</v>
      </c>
      <c r="AH3" s="4">
        <f t="shared" si="10"/>
        <v>0</v>
      </c>
      <c r="AI3" s="4">
        <f t="shared" si="10"/>
        <v>0</v>
      </c>
      <c r="AJ3" s="4">
        <f t="shared" si="10"/>
        <v>0</v>
      </c>
      <c r="AK3" s="4">
        <f t="shared" si="10"/>
        <v>0</v>
      </c>
      <c r="AL3" s="4">
        <f t="shared" si="10"/>
        <v>0</v>
      </c>
      <c r="AM3" s="4">
        <f t="shared" si="10"/>
        <v>0</v>
      </c>
      <c r="AN3" s="14"/>
      <c r="AO3" s="14"/>
    </row>
    <row r="4" spans="1:43" ht="24.95" customHeight="1" x14ac:dyDescent="0.2">
      <c r="A4" s="30">
        <v>2</v>
      </c>
      <c r="B4" s="31"/>
      <c r="C4" s="32" t="str">
        <f t="shared" ref="C4:C10" si="11">IF(INDEX($A$1:$L$10,COLUMN(),ROW())="","",IF(INDEX($A$1:$L$10,COLUMN(),ROW())=1,0,IF(INDEX($A$1:$L$10,COLUMN(),ROW())=0,1,IF(INDEX($A$1:$L$10,COLUMN(),ROW())="+","-",IF(INDEX($A$1:$L$10,COLUMN(),ROW())="-","+","½")))))</f>
        <v/>
      </c>
      <c r="D4" s="33"/>
      <c r="E4" s="34"/>
      <c r="F4" s="34"/>
      <c r="G4" s="34"/>
      <c r="H4" s="34"/>
      <c r="I4" s="34"/>
      <c r="J4" s="34"/>
      <c r="K4" s="32">
        <f t="shared" si="0"/>
        <v>0</v>
      </c>
      <c r="L4" s="36">
        <f t="shared" ref="L4:L10" si="12">W4*$K$3+X4*$K$4+Y4*$K$5+Z4*$K$6+AA4*$K$7+AB4*$K$8+AC4*$K$9+AD4*$K$10</f>
        <v>0</v>
      </c>
      <c r="M4" s="37">
        <f t="shared" si="1"/>
        <v>1</v>
      </c>
      <c r="N4" s="23">
        <f t="shared" si="2"/>
        <v>0</v>
      </c>
      <c r="O4" s="32">
        <f>SMALL($M$3:$M$10,2)</f>
        <v>1</v>
      </c>
      <c r="P4" s="90" t="str">
        <f>IF(H20=0,"",VLOOKUP(2,$F$19:$G$26,2,FALSE))</f>
        <v/>
      </c>
      <c r="Q4" s="39" t="str">
        <f t="shared" si="3"/>
        <v/>
      </c>
      <c r="R4" s="40" t="str">
        <f t="shared" si="4"/>
        <v/>
      </c>
      <c r="S4" s="41" t="str">
        <f t="shared" si="5"/>
        <v/>
      </c>
      <c r="T4" s="41" t="str">
        <f t="shared" si="6"/>
        <v/>
      </c>
      <c r="U4" s="41" t="str">
        <f t="shared" si="7"/>
        <v/>
      </c>
      <c r="V4" s="42" t="str">
        <f t="shared" si="8"/>
        <v/>
      </c>
      <c r="W4" s="29">
        <f t="shared" si="9"/>
        <v>0</v>
      </c>
      <c r="X4" s="4">
        <f t="shared" si="9"/>
        <v>0</v>
      </c>
      <c r="Y4" s="4">
        <f t="shared" si="9"/>
        <v>0</v>
      </c>
      <c r="Z4" s="4">
        <f t="shared" si="9"/>
        <v>0</v>
      </c>
      <c r="AA4" s="4">
        <f t="shared" si="9"/>
        <v>0</v>
      </c>
      <c r="AB4" s="4">
        <f t="shared" si="9"/>
        <v>0</v>
      </c>
      <c r="AC4" s="4">
        <f t="shared" si="9"/>
        <v>0</v>
      </c>
      <c r="AD4" s="4">
        <f t="shared" si="9"/>
        <v>0</v>
      </c>
      <c r="AE4" s="4"/>
      <c r="AF4" s="4">
        <f t="shared" si="10"/>
        <v>0</v>
      </c>
      <c r="AG4" s="4">
        <f t="shared" si="10"/>
        <v>0</v>
      </c>
      <c r="AH4" s="4">
        <f t="shared" si="10"/>
        <v>0</v>
      </c>
      <c r="AI4" s="4">
        <f t="shared" si="10"/>
        <v>0</v>
      </c>
      <c r="AJ4" s="4">
        <f t="shared" si="10"/>
        <v>0</v>
      </c>
      <c r="AK4" s="4">
        <f t="shared" si="10"/>
        <v>0</v>
      </c>
      <c r="AL4" s="4">
        <f t="shared" si="10"/>
        <v>0</v>
      </c>
      <c r="AM4" s="4">
        <f t="shared" si="10"/>
        <v>0</v>
      </c>
      <c r="AN4" s="14"/>
      <c r="AO4" s="14"/>
    </row>
    <row r="5" spans="1:43" ht="24.95" customHeight="1" x14ac:dyDescent="0.2">
      <c r="A5" s="30">
        <v>3</v>
      </c>
      <c r="B5" s="31"/>
      <c r="C5" s="32" t="str">
        <f t="shared" si="11"/>
        <v/>
      </c>
      <c r="D5" s="39" t="str">
        <f t="shared" ref="D5:D10" si="13">IF(INDEX($A$1:$L$10,COLUMN(),ROW())="","",IF(INDEX($A$1:$L$10,COLUMN(),ROW())=1,0,IF(INDEX($A$1:$L$10,COLUMN(),ROW())=0,1,IF(INDEX($A$1:$L$10,COLUMN(),ROW())="+","-",IF(INDEX($A$1:$L$10,COLUMN(),ROW())="-","+","½")))))</f>
        <v/>
      </c>
      <c r="E5" s="33"/>
      <c r="F5" s="34"/>
      <c r="G5" s="34"/>
      <c r="H5" s="34"/>
      <c r="I5" s="34"/>
      <c r="J5" s="34"/>
      <c r="K5" s="32">
        <f t="shared" si="0"/>
        <v>0</v>
      </c>
      <c r="L5" s="36">
        <f t="shared" si="12"/>
        <v>0</v>
      </c>
      <c r="M5" s="37">
        <f t="shared" si="1"/>
        <v>1</v>
      </c>
      <c r="N5" s="23">
        <f t="shared" si="2"/>
        <v>0</v>
      </c>
      <c r="O5" s="32">
        <f>SMALL($M$3:$M$10,3)</f>
        <v>1</v>
      </c>
      <c r="P5" s="91" t="str">
        <f>IF(H21=0,"",VLOOKUP(3,$F$19:$G$26,2,FALSE))</f>
        <v/>
      </c>
      <c r="Q5" s="39" t="str">
        <f t="shared" si="3"/>
        <v/>
      </c>
      <c r="R5" s="40" t="str">
        <f t="shared" si="4"/>
        <v/>
      </c>
      <c r="S5" s="44" t="str">
        <f t="shared" si="5"/>
        <v/>
      </c>
      <c r="T5" s="44" t="str">
        <f t="shared" si="6"/>
        <v/>
      </c>
      <c r="U5" s="44" t="str">
        <f t="shared" si="7"/>
        <v/>
      </c>
      <c r="V5" s="45" t="str">
        <f t="shared" si="8"/>
        <v/>
      </c>
      <c r="W5" s="29">
        <f t="shared" si="9"/>
        <v>0</v>
      </c>
      <c r="X5" s="4">
        <f t="shared" si="9"/>
        <v>0</v>
      </c>
      <c r="Y5" s="4">
        <f t="shared" si="9"/>
        <v>0</v>
      </c>
      <c r="Z5" s="4">
        <f t="shared" si="9"/>
        <v>0</v>
      </c>
      <c r="AA5" s="4">
        <f t="shared" si="9"/>
        <v>0</v>
      </c>
      <c r="AB5" s="4">
        <f t="shared" si="9"/>
        <v>0</v>
      </c>
      <c r="AC5" s="4">
        <f t="shared" si="9"/>
        <v>0</v>
      </c>
      <c r="AD5" s="4">
        <f t="shared" si="9"/>
        <v>0</v>
      </c>
      <c r="AE5" s="4"/>
      <c r="AF5" s="4">
        <f t="shared" si="10"/>
        <v>0</v>
      </c>
      <c r="AG5" s="4">
        <f t="shared" si="10"/>
        <v>0</v>
      </c>
      <c r="AH5" s="4">
        <f t="shared" si="10"/>
        <v>0</v>
      </c>
      <c r="AI5" s="4">
        <f t="shared" si="10"/>
        <v>0</v>
      </c>
      <c r="AJ5" s="4">
        <f t="shared" si="10"/>
        <v>0</v>
      </c>
      <c r="AK5" s="4">
        <f t="shared" si="10"/>
        <v>0</v>
      </c>
      <c r="AL5" s="4">
        <f t="shared" si="10"/>
        <v>0</v>
      </c>
      <c r="AM5" s="4">
        <f t="shared" si="10"/>
        <v>0</v>
      </c>
      <c r="AN5" s="14"/>
      <c r="AO5" s="14"/>
    </row>
    <row r="6" spans="1:43" ht="24.95" customHeight="1" x14ac:dyDescent="0.2">
      <c r="A6" s="30">
        <v>4</v>
      </c>
      <c r="B6" s="31"/>
      <c r="C6" s="32" t="str">
        <f t="shared" si="11"/>
        <v/>
      </c>
      <c r="D6" s="39" t="str">
        <f t="shared" si="13"/>
        <v/>
      </c>
      <c r="E6" s="39" t="str">
        <f>IF(INDEX($A$1:$L$10,COLUMN(),ROW())="","",IF(INDEX($A$1:$L$10,COLUMN(),ROW())=1,0,IF(INDEX($A$1:$L$10,COLUMN(),ROW())=0,1,IF(INDEX($A$1:$L$10,COLUMN(),ROW())="+","-",IF(INDEX($A$1:$L$10,COLUMN(),ROW())="-","+","½")))))</f>
        <v/>
      </c>
      <c r="F6" s="33"/>
      <c r="G6" s="34"/>
      <c r="H6" s="34"/>
      <c r="I6" s="34"/>
      <c r="J6" s="34"/>
      <c r="K6" s="32">
        <f t="shared" si="0"/>
        <v>0</v>
      </c>
      <c r="L6" s="36">
        <f t="shared" si="12"/>
        <v>0</v>
      </c>
      <c r="M6" s="37">
        <f t="shared" si="1"/>
        <v>1</v>
      </c>
      <c r="N6" s="23">
        <f t="shared" si="2"/>
        <v>0</v>
      </c>
      <c r="O6" s="32">
        <f>SMALL($M$3:$M$10,4)</f>
        <v>1</v>
      </c>
      <c r="P6" s="91" t="str">
        <f>IF(H22=0,"",VLOOKUP(4,$F$19:$G$26,2,FALSE))</f>
        <v/>
      </c>
      <c r="Q6" s="39" t="str">
        <f t="shared" si="3"/>
        <v/>
      </c>
      <c r="R6" s="40" t="str">
        <f t="shared" si="4"/>
        <v/>
      </c>
      <c r="S6" s="44" t="str">
        <f t="shared" si="5"/>
        <v/>
      </c>
      <c r="T6" s="44" t="str">
        <f t="shared" si="6"/>
        <v/>
      </c>
      <c r="U6" s="44" t="str">
        <f t="shared" si="7"/>
        <v/>
      </c>
      <c r="V6" s="45" t="str">
        <f t="shared" si="8"/>
        <v/>
      </c>
      <c r="W6" s="29">
        <f t="shared" si="9"/>
        <v>0</v>
      </c>
      <c r="X6" s="4">
        <f t="shared" si="9"/>
        <v>0</v>
      </c>
      <c r="Y6" s="4">
        <f t="shared" si="9"/>
        <v>0</v>
      </c>
      <c r="Z6" s="4">
        <f t="shared" si="9"/>
        <v>0</v>
      </c>
      <c r="AA6" s="4">
        <f t="shared" si="9"/>
        <v>0</v>
      </c>
      <c r="AB6" s="4">
        <f t="shared" si="9"/>
        <v>0</v>
      </c>
      <c r="AC6" s="4">
        <f t="shared" si="9"/>
        <v>0</v>
      </c>
      <c r="AD6" s="4">
        <f t="shared" si="9"/>
        <v>0</v>
      </c>
      <c r="AE6" s="4"/>
      <c r="AF6" s="4">
        <f t="shared" si="10"/>
        <v>0</v>
      </c>
      <c r="AG6" s="4">
        <f t="shared" si="10"/>
        <v>0</v>
      </c>
      <c r="AH6" s="4">
        <f t="shared" si="10"/>
        <v>0</v>
      </c>
      <c r="AI6" s="4">
        <f t="shared" si="10"/>
        <v>0</v>
      </c>
      <c r="AJ6" s="4">
        <f t="shared" si="10"/>
        <v>0</v>
      </c>
      <c r="AK6" s="4">
        <f t="shared" si="10"/>
        <v>0</v>
      </c>
      <c r="AL6" s="4">
        <f t="shared" si="10"/>
        <v>0</v>
      </c>
      <c r="AM6" s="4">
        <f t="shared" si="10"/>
        <v>0</v>
      </c>
      <c r="AN6" s="14"/>
      <c r="AO6" s="14"/>
    </row>
    <row r="7" spans="1:43" ht="24.95" customHeight="1" x14ac:dyDescent="0.2">
      <c r="A7" s="30">
        <v>5</v>
      </c>
      <c r="B7" s="31"/>
      <c r="C7" s="32" t="str">
        <f t="shared" si="11"/>
        <v/>
      </c>
      <c r="D7" s="39" t="str">
        <f t="shared" si="13"/>
        <v/>
      </c>
      <c r="E7" s="39" t="str">
        <f>IF(INDEX($A$1:$L$10,COLUMN(),ROW())="","",IF(INDEX($A$1:$L$10,COLUMN(),ROW())=1,0,IF(INDEX($A$1:$L$10,COLUMN(),ROW())=0,1,IF(INDEX($A$1:$L$10,COLUMN(),ROW())="+","-",IF(INDEX($A$1:$L$10,COLUMN(),ROW())="-","+","½")))))</f>
        <v/>
      </c>
      <c r="F7" s="39" t="str">
        <f>IF(INDEX($A$1:$L$10,COLUMN(),ROW())="","",IF(INDEX($A$1:$L$10,COLUMN(),ROW())=1,0,IF(INDEX($A$1:$L$10,COLUMN(),ROW())=0,1,IF(INDEX($A$1:$L$10,COLUMN(),ROW())="+","-",IF(INDEX($A$1:$L$10,COLUMN(),ROW())="-","+","½")))))</f>
        <v/>
      </c>
      <c r="G7" s="33"/>
      <c r="H7" s="34"/>
      <c r="I7" s="34"/>
      <c r="J7" s="34"/>
      <c r="K7" s="32">
        <f t="shared" si="0"/>
        <v>0</v>
      </c>
      <c r="L7" s="36">
        <f t="shared" si="12"/>
        <v>0</v>
      </c>
      <c r="M7" s="37">
        <f t="shared" si="1"/>
        <v>1</v>
      </c>
      <c r="N7" s="23">
        <f t="shared" si="2"/>
        <v>0</v>
      </c>
      <c r="O7" s="32">
        <f>SMALL($M$3:$M$10,5)</f>
        <v>1</v>
      </c>
      <c r="P7" s="91" t="str">
        <f>IF(H23=0,"",VLOOKUP(5,$F$19:$G$26,2,FALSE))</f>
        <v/>
      </c>
      <c r="Q7" s="39" t="str">
        <f t="shared" si="3"/>
        <v/>
      </c>
      <c r="R7" s="40" t="str">
        <f t="shared" si="4"/>
        <v/>
      </c>
      <c r="S7" s="44" t="str">
        <f t="shared" si="5"/>
        <v/>
      </c>
      <c r="T7" s="44" t="str">
        <f t="shared" si="6"/>
        <v/>
      </c>
      <c r="U7" s="44" t="str">
        <f t="shared" si="7"/>
        <v/>
      </c>
      <c r="V7" s="45" t="str">
        <f t="shared" si="8"/>
        <v/>
      </c>
      <c r="W7" s="29">
        <f t="shared" si="9"/>
        <v>0</v>
      </c>
      <c r="X7" s="4">
        <f t="shared" si="9"/>
        <v>0</v>
      </c>
      <c r="Y7" s="4">
        <f t="shared" si="9"/>
        <v>0</v>
      </c>
      <c r="Z7" s="4">
        <f t="shared" si="9"/>
        <v>0</v>
      </c>
      <c r="AA7" s="4">
        <f t="shared" si="9"/>
        <v>0</v>
      </c>
      <c r="AB7" s="4">
        <f t="shared" si="9"/>
        <v>0</v>
      </c>
      <c r="AC7" s="4">
        <f t="shared" si="9"/>
        <v>0</v>
      </c>
      <c r="AD7" s="4">
        <f t="shared" si="9"/>
        <v>0</v>
      </c>
      <c r="AE7" s="4"/>
      <c r="AF7" s="4">
        <f t="shared" si="10"/>
        <v>0</v>
      </c>
      <c r="AG7" s="4">
        <f t="shared" si="10"/>
        <v>0</v>
      </c>
      <c r="AH7" s="4">
        <f t="shared" si="10"/>
        <v>0</v>
      </c>
      <c r="AI7" s="4">
        <f t="shared" si="10"/>
        <v>0</v>
      </c>
      <c r="AJ7" s="4">
        <f t="shared" si="10"/>
        <v>0</v>
      </c>
      <c r="AK7" s="4">
        <f t="shared" si="10"/>
        <v>0</v>
      </c>
      <c r="AL7" s="4">
        <f t="shared" si="10"/>
        <v>0</v>
      </c>
      <c r="AM7" s="4">
        <f t="shared" si="10"/>
        <v>0</v>
      </c>
      <c r="AN7" s="14"/>
      <c r="AO7" s="14"/>
    </row>
    <row r="8" spans="1:43" ht="24.95" customHeight="1" x14ac:dyDescent="0.2">
      <c r="A8" s="30">
        <v>6</v>
      </c>
      <c r="B8" s="31"/>
      <c r="C8" s="32" t="str">
        <f t="shared" si="11"/>
        <v/>
      </c>
      <c r="D8" s="39" t="str">
        <f t="shared" si="13"/>
        <v/>
      </c>
      <c r="E8" s="39" t="str">
        <f>IF(INDEX($A$1:$L$10,COLUMN(),ROW())="","",IF(INDEX($A$1:$L$10,COLUMN(),ROW())=1,0,IF(INDEX($A$1:$L$10,COLUMN(),ROW())=0,1,IF(INDEX($A$1:$L$10,COLUMN(),ROW())="+","-",IF(INDEX($A$1:$L$10,COLUMN(),ROW())="-","+","½")))))</f>
        <v/>
      </c>
      <c r="F8" s="39" t="str">
        <f>IF(INDEX($A$1:$L$10,COLUMN(),ROW())="","",IF(INDEX($A$1:$L$10,COLUMN(),ROW())=1,0,IF(INDEX($A$1:$L$10,COLUMN(),ROW())=0,1,IF(INDEX($A$1:$L$10,COLUMN(),ROW())="+","-",IF(INDEX($A$1:$L$10,COLUMN(),ROW())="-","+","½")))))</f>
        <v/>
      </c>
      <c r="G8" s="39" t="str">
        <f>IF(INDEX($A$1:$L$10,COLUMN(),ROW())="","",IF(INDEX($A$1:$L$10,COLUMN(),ROW())=1,0,IF(INDEX($A$1:$L$10,COLUMN(),ROW())=0,1,IF(INDEX($A$1:$L$10,COLUMN(),ROW())="+","-",IF(INDEX($A$1:$L$10,COLUMN(),ROW())="-","+","½")))))</f>
        <v/>
      </c>
      <c r="H8" s="33"/>
      <c r="I8" s="34"/>
      <c r="J8" s="34"/>
      <c r="K8" s="32">
        <f t="shared" si="0"/>
        <v>0</v>
      </c>
      <c r="L8" s="36">
        <f t="shared" si="12"/>
        <v>0</v>
      </c>
      <c r="M8" s="37">
        <f t="shared" si="1"/>
        <v>1</v>
      </c>
      <c r="N8" s="23">
        <f t="shared" si="2"/>
        <v>0</v>
      </c>
      <c r="O8" s="32">
        <f>SMALL($M$3:$M$10,6)</f>
        <v>1</v>
      </c>
      <c r="P8" s="91" t="str">
        <f>IF(H24=0,"",VLOOKUP(6,$F$19:$G$26,2,FALSE))</f>
        <v/>
      </c>
      <c r="Q8" s="39" t="str">
        <f t="shared" si="3"/>
        <v/>
      </c>
      <c r="R8" s="40" t="str">
        <f t="shared" si="4"/>
        <v/>
      </c>
      <c r="S8" s="44" t="str">
        <f t="shared" si="5"/>
        <v/>
      </c>
      <c r="T8" s="44" t="str">
        <f t="shared" si="6"/>
        <v/>
      </c>
      <c r="U8" s="44" t="str">
        <f t="shared" si="7"/>
        <v/>
      </c>
      <c r="V8" s="45" t="str">
        <f t="shared" si="8"/>
        <v/>
      </c>
      <c r="W8" s="29">
        <f t="shared" si="9"/>
        <v>0</v>
      </c>
      <c r="X8" s="4">
        <f t="shared" si="9"/>
        <v>0</v>
      </c>
      <c r="Y8" s="4">
        <f t="shared" si="9"/>
        <v>0</v>
      </c>
      <c r="Z8" s="4">
        <f t="shared" si="9"/>
        <v>0</v>
      </c>
      <c r="AA8" s="4">
        <f t="shared" si="9"/>
        <v>0</v>
      </c>
      <c r="AB8" s="4">
        <f t="shared" si="9"/>
        <v>0</v>
      </c>
      <c r="AC8" s="4">
        <f t="shared" si="9"/>
        <v>0</v>
      </c>
      <c r="AD8" s="4">
        <f t="shared" si="9"/>
        <v>0</v>
      </c>
      <c r="AE8" s="4"/>
      <c r="AF8" s="4">
        <f t="shared" si="10"/>
        <v>0</v>
      </c>
      <c r="AG8" s="4">
        <f t="shared" si="10"/>
        <v>0</v>
      </c>
      <c r="AH8" s="4">
        <f t="shared" si="10"/>
        <v>0</v>
      </c>
      <c r="AI8" s="4">
        <f t="shared" si="10"/>
        <v>0</v>
      </c>
      <c r="AJ8" s="4">
        <f t="shared" si="10"/>
        <v>0</v>
      </c>
      <c r="AK8" s="4">
        <f t="shared" si="10"/>
        <v>0</v>
      </c>
      <c r="AL8" s="4">
        <f t="shared" si="10"/>
        <v>0</v>
      </c>
      <c r="AM8" s="4">
        <f t="shared" si="10"/>
        <v>0</v>
      </c>
      <c r="AN8" s="14"/>
      <c r="AO8" s="14"/>
    </row>
    <row r="9" spans="1:43" ht="24.95" customHeight="1" x14ac:dyDescent="0.2">
      <c r="A9" s="30">
        <v>7</v>
      </c>
      <c r="B9" s="31"/>
      <c r="C9" s="32" t="str">
        <f t="shared" si="11"/>
        <v/>
      </c>
      <c r="D9" s="39" t="str">
        <f t="shared" si="13"/>
        <v/>
      </c>
      <c r="E9" s="39" t="str">
        <f>IF(INDEX($A$1:$L$10,COLUMN(),ROW())="","",IF(INDEX($A$1:$L$10,COLUMN(),ROW())=1,0,IF(INDEX($A$1:$L$10,COLUMN(),ROW())=0,1,IF(INDEX($A$1:$L$10,COLUMN(),ROW())="+","-",IF(INDEX($A$1:$L$10,COLUMN(),ROW())="-","+","½")))))</f>
        <v/>
      </c>
      <c r="F9" s="39" t="str">
        <f>IF(INDEX($A$1:$L$10,COLUMN(),ROW())="","",IF(INDEX($A$1:$L$10,COLUMN(),ROW())=1,0,IF(INDEX($A$1:$L$10,COLUMN(),ROW())=0,1,IF(INDEX($A$1:$L$10,COLUMN(),ROW())="+","-",IF(INDEX($A$1:$L$10,COLUMN(),ROW())="-","+","½")))))</f>
        <v/>
      </c>
      <c r="G9" s="39" t="str">
        <f>IF(INDEX($A$1:$L$10,COLUMN(),ROW())="","",IF(INDEX($A$1:$L$10,COLUMN(),ROW())=1,0,IF(INDEX($A$1:$L$10,COLUMN(),ROW())=0,1,IF(INDEX($A$1:$L$10,COLUMN(),ROW())="+","-",IF(INDEX($A$1:$L$10,COLUMN(),ROW())="-","+","½")))))</f>
        <v/>
      </c>
      <c r="H9" s="39" t="str">
        <f>IF(INDEX($A$1:$L$10,COLUMN(),ROW())="","",IF(INDEX($A$1:$L$10,COLUMN(),ROW())=1,0,IF(INDEX($A$1:$L$10,COLUMN(),ROW())=0,1,IF(INDEX($A$1:$L$10,COLUMN(),ROW())="+","-",IF(INDEX($A$1:$L$10,COLUMN(),ROW())="-","+","½")))))</f>
        <v/>
      </c>
      <c r="I9" s="33"/>
      <c r="J9" s="34"/>
      <c r="K9" s="32">
        <f t="shared" si="0"/>
        <v>0</v>
      </c>
      <c r="L9" s="36">
        <f t="shared" si="12"/>
        <v>0</v>
      </c>
      <c r="M9" s="37">
        <f t="shared" si="1"/>
        <v>1</v>
      </c>
      <c r="N9" s="23">
        <f t="shared" si="2"/>
        <v>0</v>
      </c>
      <c r="O9" s="32">
        <f>SMALL($M$3:$M$10,7)</f>
        <v>1</v>
      </c>
      <c r="P9" s="91" t="str">
        <f>IF(H25=0,"",VLOOKUP(7,$F$19:$G$26,2,FALSE))</f>
        <v/>
      </c>
      <c r="Q9" s="39" t="str">
        <f t="shared" si="3"/>
        <v/>
      </c>
      <c r="R9" s="40" t="str">
        <f t="shared" si="4"/>
        <v/>
      </c>
      <c r="S9" s="44" t="str">
        <f t="shared" si="5"/>
        <v/>
      </c>
      <c r="T9" s="44" t="str">
        <f t="shared" si="6"/>
        <v/>
      </c>
      <c r="U9" s="44" t="str">
        <f t="shared" si="7"/>
        <v/>
      </c>
      <c r="V9" s="45" t="str">
        <f t="shared" si="8"/>
        <v/>
      </c>
      <c r="W9" s="29">
        <f t="shared" si="9"/>
        <v>0</v>
      </c>
      <c r="X9" s="4">
        <f t="shared" si="9"/>
        <v>0</v>
      </c>
      <c r="Y9" s="4">
        <f t="shared" si="9"/>
        <v>0</v>
      </c>
      <c r="Z9" s="4">
        <f t="shared" si="9"/>
        <v>0</v>
      </c>
      <c r="AA9" s="4">
        <f t="shared" si="9"/>
        <v>0</v>
      </c>
      <c r="AB9" s="4">
        <f t="shared" si="9"/>
        <v>0</v>
      </c>
      <c r="AC9" s="4">
        <f t="shared" si="9"/>
        <v>0</v>
      </c>
      <c r="AD9" s="4">
        <f t="shared" si="9"/>
        <v>0</v>
      </c>
      <c r="AE9" s="4"/>
      <c r="AF9" s="4">
        <f t="shared" si="10"/>
        <v>0</v>
      </c>
      <c r="AG9" s="4">
        <f t="shared" si="10"/>
        <v>0</v>
      </c>
      <c r="AH9" s="4">
        <f t="shared" si="10"/>
        <v>0</v>
      </c>
      <c r="AI9" s="4">
        <f t="shared" si="10"/>
        <v>0</v>
      </c>
      <c r="AJ9" s="4">
        <f t="shared" si="10"/>
        <v>0</v>
      </c>
      <c r="AK9" s="4">
        <f t="shared" si="10"/>
        <v>0</v>
      </c>
      <c r="AL9" s="4">
        <f t="shared" si="10"/>
        <v>0</v>
      </c>
      <c r="AM9" s="4">
        <f t="shared" si="10"/>
        <v>0</v>
      </c>
      <c r="AN9" s="14"/>
      <c r="AO9" s="14"/>
    </row>
    <row r="10" spans="1:43" ht="24.95" customHeight="1" x14ac:dyDescent="0.2">
      <c r="A10" s="50">
        <v>8</v>
      </c>
      <c r="B10" s="51"/>
      <c r="C10" s="52" t="str">
        <f t="shared" si="11"/>
        <v/>
      </c>
      <c r="D10" s="53" t="str">
        <f t="shared" si="13"/>
        <v/>
      </c>
      <c r="E10" s="53" t="str">
        <f>IF(INDEX($A$1:$L$10,COLUMN(),ROW())="","",IF(INDEX($A$1:$L$10,COLUMN(),ROW())=1,0,IF(INDEX($A$1:$L$10,COLUMN(),ROW())=0,1,IF(INDEX($A$1:$L$10,COLUMN(),ROW())="+","-",IF(INDEX($A$1:$L$10,COLUMN(),ROW())="-","+","½")))))</f>
        <v/>
      </c>
      <c r="F10" s="53" t="str">
        <f>IF(INDEX($A$1:$L$10,COLUMN(),ROW())="","",IF(INDEX($A$1:$L$10,COLUMN(),ROW())=1,0,IF(INDEX($A$1:$L$10,COLUMN(),ROW())=0,1,IF(INDEX($A$1:$L$10,COLUMN(),ROW())="+","-",IF(INDEX($A$1:$L$10,COLUMN(),ROW())="-","+","½")))))</f>
        <v/>
      </c>
      <c r="G10" s="53" t="str">
        <f>IF(INDEX($A$1:$L$10,COLUMN(),ROW())="","",IF(INDEX($A$1:$L$10,COLUMN(),ROW())=1,0,IF(INDEX($A$1:$L$10,COLUMN(),ROW())=0,1,IF(INDEX($A$1:$L$10,COLUMN(),ROW())="+","-",IF(INDEX($A$1:$L$10,COLUMN(),ROW())="-","+","½")))))</f>
        <v/>
      </c>
      <c r="H10" s="53" t="str">
        <f>IF(INDEX($A$1:$L$10,COLUMN(),ROW())="","",IF(INDEX($A$1:$L$10,COLUMN(),ROW())=1,0,IF(INDEX($A$1:$L$10,COLUMN(),ROW())=0,1,IF(INDEX($A$1:$L$10,COLUMN(),ROW())="+","-",IF(INDEX($A$1:$L$10,COLUMN(),ROW())="-","+","½")))))</f>
        <v/>
      </c>
      <c r="I10" s="53" t="str">
        <f>IF(INDEX($A$1:$L$10,COLUMN(),ROW())="","",IF(INDEX($A$1:$L$10,COLUMN(),ROW())=1,0,IF(INDEX($A$1:$L$10,COLUMN(),ROW())=0,1,IF(INDEX($A$1:$L$10,COLUMN(),ROW())="+","-",IF(INDEX($A$1:$L$10,COLUMN(),ROW())="-","+","½")))))</f>
        <v/>
      </c>
      <c r="J10" s="81"/>
      <c r="K10" s="52">
        <f t="shared" si="0"/>
        <v>0</v>
      </c>
      <c r="L10" s="55">
        <f t="shared" si="12"/>
        <v>0</v>
      </c>
      <c r="M10" s="56">
        <f t="shared" si="1"/>
        <v>1</v>
      </c>
      <c r="N10" s="92">
        <f t="shared" si="2"/>
        <v>0</v>
      </c>
      <c r="O10" s="52">
        <f>SMALL($M$3:$M$10,8)</f>
        <v>1</v>
      </c>
      <c r="P10" s="93" t="str">
        <f>IF(H26=0,"",VLOOKUP(8,$F$19:$G$26,2,FALSE))</f>
        <v/>
      </c>
      <c r="Q10" s="53" t="str">
        <f t="shared" si="3"/>
        <v/>
      </c>
      <c r="R10" s="58" t="str">
        <f t="shared" si="4"/>
        <v/>
      </c>
      <c r="S10" s="59" t="str">
        <f t="shared" si="5"/>
        <v/>
      </c>
      <c r="T10" s="59" t="str">
        <f t="shared" si="6"/>
        <v/>
      </c>
      <c r="U10" s="59" t="str">
        <f t="shared" si="7"/>
        <v/>
      </c>
      <c r="V10" s="60" t="str">
        <f t="shared" si="8"/>
        <v/>
      </c>
      <c r="W10" s="29">
        <f t="shared" si="9"/>
        <v>0</v>
      </c>
      <c r="X10" s="4">
        <f t="shared" si="9"/>
        <v>0</v>
      </c>
      <c r="Y10" s="4">
        <f t="shared" si="9"/>
        <v>0</v>
      </c>
      <c r="Z10" s="4">
        <f t="shared" si="9"/>
        <v>0</v>
      </c>
      <c r="AA10" s="4">
        <f t="shared" si="9"/>
        <v>0</v>
      </c>
      <c r="AB10" s="4">
        <f t="shared" si="9"/>
        <v>0</v>
      </c>
      <c r="AC10" s="4">
        <f t="shared" si="9"/>
        <v>0</v>
      </c>
      <c r="AD10" s="4">
        <f t="shared" si="9"/>
        <v>0</v>
      </c>
      <c r="AE10" s="4"/>
      <c r="AF10" s="4">
        <f t="shared" si="10"/>
        <v>0</v>
      </c>
      <c r="AG10" s="4">
        <f t="shared" si="10"/>
        <v>0</v>
      </c>
      <c r="AH10" s="4">
        <f t="shared" si="10"/>
        <v>0</v>
      </c>
      <c r="AI10" s="4">
        <f t="shared" si="10"/>
        <v>0</v>
      </c>
      <c r="AJ10" s="4">
        <f t="shared" si="10"/>
        <v>0</v>
      </c>
      <c r="AK10" s="4">
        <f t="shared" si="10"/>
        <v>0</v>
      </c>
      <c r="AL10" s="4">
        <f t="shared" si="10"/>
        <v>0</v>
      </c>
      <c r="AM10" s="4">
        <f t="shared" si="10"/>
        <v>0</v>
      </c>
      <c r="AN10" s="14"/>
      <c r="AO10" s="14"/>
    </row>
    <row r="11" spans="1:43" ht="18" x14ac:dyDescent="0.2">
      <c r="A11" s="63"/>
      <c r="B11" s="63">
        <f>SMALL($M$3:$M$10,1)</f>
        <v>1</v>
      </c>
      <c r="C11" s="63">
        <f t="shared" ref="C11:C18" si="14">VLOOKUP(F19,$A$3:$B$10,2,FALSE)</f>
        <v>0</v>
      </c>
      <c r="D11" s="63"/>
      <c r="E11" s="63"/>
      <c r="F11" s="63"/>
      <c r="G11" s="63"/>
      <c r="H11" s="63"/>
      <c r="I11" s="63"/>
      <c r="J11" s="82"/>
      <c r="K11" s="63"/>
      <c r="L11" s="63"/>
      <c r="M11" s="63"/>
      <c r="N11" s="63"/>
      <c r="O11" s="64">
        <f t="shared" ref="O11:O18" si="15">100000*K3+L3</f>
        <v>0</v>
      </c>
      <c r="P11" s="94"/>
      <c r="Q11" s="64"/>
      <c r="R11" s="64"/>
      <c r="S11" s="64"/>
      <c r="T11" s="64"/>
      <c r="U11" s="66">
        <f t="shared" ref="U11:U18" si="16">B3</f>
        <v>0</v>
      </c>
      <c r="V11" s="67">
        <f t="shared" ref="V11:V18" si="17">COUNTIF(W3:AE3,1)</f>
        <v>0</v>
      </c>
      <c r="W11" s="67">
        <f t="shared" ref="W11:W18" si="18">COUNTIF(W3:AE3,0.5)</f>
        <v>0</v>
      </c>
      <c r="X11" s="68">
        <f t="shared" ref="X11:X18" si="19">COUNTIF(W3:AE3,0)-COUNTBLANK(C3:J3)</f>
        <v>0</v>
      </c>
      <c r="Y11" s="69">
        <f t="shared" ref="Y11:Y18" si="20">SUM(AF3:AM3)</f>
        <v>0</v>
      </c>
      <c r="Z11" s="83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8" x14ac:dyDescent="0.2">
      <c r="A12" s="4"/>
      <c r="B12" s="4">
        <f>SMALL($M$3:$M$10,2)</f>
        <v>1</v>
      </c>
      <c r="C12" s="4">
        <f t="shared" si="14"/>
        <v>0</v>
      </c>
      <c r="D12" s="4">
        <v>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71">
        <f t="shared" si="15"/>
        <v>0</v>
      </c>
      <c r="P12" s="65"/>
      <c r="Q12" s="71"/>
      <c r="R12" s="71"/>
      <c r="S12" s="71"/>
      <c r="T12" s="71"/>
      <c r="U12" s="66">
        <f t="shared" si="16"/>
        <v>0</v>
      </c>
      <c r="V12" s="69">
        <f t="shared" si="17"/>
        <v>0</v>
      </c>
      <c r="W12" s="69">
        <f t="shared" si="18"/>
        <v>0</v>
      </c>
      <c r="X12" s="72">
        <f t="shared" si="19"/>
        <v>0</v>
      </c>
      <c r="Y12" s="69">
        <f t="shared" si="20"/>
        <v>0</v>
      </c>
      <c r="Z12" s="83"/>
      <c r="AA12" s="14"/>
    </row>
    <row r="13" spans="1:43" ht="18" x14ac:dyDescent="0.2">
      <c r="A13" s="4"/>
      <c r="B13" s="4">
        <f>SMALL($M$3:$M$10,3)</f>
        <v>1</v>
      </c>
      <c r="C13" s="4">
        <f t="shared" si="14"/>
        <v>0</v>
      </c>
      <c r="D13" s="4"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71">
        <f t="shared" si="15"/>
        <v>0</v>
      </c>
      <c r="P13" s="65"/>
      <c r="Q13" s="71"/>
      <c r="R13" s="71"/>
      <c r="S13" s="71"/>
      <c r="T13" s="71"/>
      <c r="U13" s="66">
        <f t="shared" si="16"/>
        <v>0</v>
      </c>
      <c r="V13" s="69">
        <f t="shared" si="17"/>
        <v>0</v>
      </c>
      <c r="W13" s="69">
        <f t="shared" si="18"/>
        <v>0</v>
      </c>
      <c r="X13" s="72">
        <f t="shared" si="19"/>
        <v>0</v>
      </c>
      <c r="Y13" s="69">
        <f t="shared" si="20"/>
        <v>0</v>
      </c>
      <c r="Z13" s="83"/>
      <c r="AA13" s="14"/>
    </row>
    <row r="14" spans="1:43" ht="18" x14ac:dyDescent="0.2">
      <c r="A14" s="4"/>
      <c r="B14" s="4">
        <f>SMALL($M$3:$M$10,4)</f>
        <v>1</v>
      </c>
      <c r="C14" s="4">
        <f t="shared" si="14"/>
        <v>0</v>
      </c>
      <c r="D14" s="73" t="s">
        <v>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71">
        <f t="shared" si="15"/>
        <v>0</v>
      </c>
      <c r="P14" s="65"/>
      <c r="Q14" s="71"/>
      <c r="R14" s="71"/>
      <c r="S14" s="71"/>
      <c r="T14" s="71"/>
      <c r="U14" s="66">
        <f t="shared" si="16"/>
        <v>0</v>
      </c>
      <c r="V14" s="69">
        <f t="shared" si="17"/>
        <v>0</v>
      </c>
      <c r="W14" s="69">
        <f t="shared" si="18"/>
        <v>0</v>
      </c>
      <c r="X14" s="72">
        <f t="shared" si="19"/>
        <v>0</v>
      </c>
      <c r="Y14" s="69">
        <f t="shared" si="20"/>
        <v>0</v>
      </c>
      <c r="Z14" s="83"/>
      <c r="AA14" s="14"/>
    </row>
    <row r="15" spans="1:43" ht="18" x14ac:dyDescent="0.2">
      <c r="A15" s="4"/>
      <c r="B15" s="4">
        <f>SMALL($M$3:$M$10,5)</f>
        <v>1</v>
      </c>
      <c r="C15" s="4">
        <f t="shared" si="14"/>
        <v>0</v>
      </c>
      <c r="D15" s="4" t="s">
        <v>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71">
        <f t="shared" si="15"/>
        <v>0</v>
      </c>
      <c r="P15" s="65"/>
      <c r="Q15" s="71"/>
      <c r="R15" s="71"/>
      <c r="S15" s="71"/>
      <c r="T15" s="71"/>
      <c r="U15" s="66">
        <f t="shared" si="16"/>
        <v>0</v>
      </c>
      <c r="V15" s="69">
        <f t="shared" si="17"/>
        <v>0</v>
      </c>
      <c r="W15" s="69">
        <f t="shared" si="18"/>
        <v>0</v>
      </c>
      <c r="X15" s="72">
        <f t="shared" si="19"/>
        <v>0</v>
      </c>
      <c r="Y15" s="69">
        <f t="shared" si="20"/>
        <v>0</v>
      </c>
      <c r="Z15" s="83"/>
      <c r="AA15" s="14"/>
    </row>
    <row r="16" spans="1:43" ht="18" x14ac:dyDescent="0.2">
      <c r="A16" s="4"/>
      <c r="B16" s="4">
        <f>SMALL($M$3:$M$10,6)</f>
        <v>1</v>
      </c>
      <c r="C16" s="4">
        <f t="shared" si="14"/>
        <v>0</v>
      </c>
      <c r="D16" s="4" t="s">
        <v>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71">
        <f t="shared" si="15"/>
        <v>0</v>
      </c>
      <c r="P16" s="65"/>
      <c r="Q16" s="71"/>
      <c r="R16" s="71"/>
      <c r="S16" s="71"/>
      <c r="T16" s="71"/>
      <c r="U16" s="66">
        <f t="shared" si="16"/>
        <v>0</v>
      </c>
      <c r="V16" s="69">
        <f t="shared" si="17"/>
        <v>0</v>
      </c>
      <c r="W16" s="69">
        <f t="shared" si="18"/>
        <v>0</v>
      </c>
      <c r="X16" s="72">
        <f t="shared" si="19"/>
        <v>0</v>
      </c>
      <c r="Y16" s="69">
        <f t="shared" si="20"/>
        <v>0</v>
      </c>
      <c r="Z16" s="83"/>
      <c r="AA16" s="14"/>
    </row>
    <row r="17" spans="1:27" ht="18" x14ac:dyDescent="0.2">
      <c r="A17" s="4"/>
      <c r="B17" s="4">
        <f>SMALL($M$3:$M$10,7)</f>
        <v>1</v>
      </c>
      <c r="C17" s="4">
        <f t="shared" si="14"/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71">
        <f t="shared" si="15"/>
        <v>0</v>
      </c>
      <c r="P17" s="65"/>
      <c r="Q17" s="71"/>
      <c r="R17" s="71"/>
      <c r="S17" s="71"/>
      <c r="T17" s="71"/>
      <c r="U17" s="66">
        <f t="shared" si="16"/>
        <v>0</v>
      </c>
      <c r="V17" s="69">
        <f t="shared" si="17"/>
        <v>0</v>
      </c>
      <c r="W17" s="69">
        <f t="shared" si="18"/>
        <v>0</v>
      </c>
      <c r="X17" s="72">
        <f t="shared" si="19"/>
        <v>0</v>
      </c>
      <c r="Y17" s="69">
        <f t="shared" si="20"/>
        <v>0</v>
      </c>
      <c r="Z17" s="83"/>
      <c r="AA17" s="14"/>
    </row>
    <row r="18" spans="1:27" ht="18" x14ac:dyDescent="0.2">
      <c r="A18" s="4"/>
      <c r="B18" s="4">
        <f>SMALL($M$3:$M$10,8)</f>
        <v>1</v>
      </c>
      <c r="C18" s="4">
        <f t="shared" si="14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71">
        <f t="shared" si="15"/>
        <v>0</v>
      </c>
      <c r="P18" s="65"/>
      <c r="Q18" s="71"/>
      <c r="R18" s="71"/>
      <c r="S18" s="71"/>
      <c r="T18" s="71"/>
      <c r="U18" s="66">
        <f t="shared" si="16"/>
        <v>0</v>
      </c>
      <c r="V18" s="69">
        <f t="shared" si="17"/>
        <v>0</v>
      </c>
      <c r="W18" s="69">
        <f t="shared" si="18"/>
        <v>0</v>
      </c>
      <c r="X18" s="72">
        <f t="shared" si="19"/>
        <v>0</v>
      </c>
      <c r="Y18" s="69">
        <f t="shared" si="20"/>
        <v>0</v>
      </c>
      <c r="Z18" s="83"/>
      <c r="AA18" s="14"/>
    </row>
    <row r="19" spans="1:27" ht="18" x14ac:dyDescent="0.2">
      <c r="A19" s="75">
        <f t="shared" ref="A19:A26" si="21">RANK(O11,$O$11:$O$18,0)</f>
        <v>1</v>
      </c>
      <c r="B19" s="4">
        <f t="shared" ref="B19:B26" si="22">B3</f>
        <v>0</v>
      </c>
      <c r="C19" s="4">
        <f t="shared" ref="C19:C26" si="23">O11-ROW()/1000000000-Y11/1000000</f>
        <v>-1.9000000000000001E-8</v>
      </c>
      <c r="D19" s="4">
        <f>SMALL($C$19:$C$26,1)</f>
        <v>-2.6000000000000001E-8</v>
      </c>
      <c r="E19" s="4">
        <f t="shared" ref="E19:E26" si="24">VLOOKUP(F19,$A$3:$B$10,2,FALSE)</f>
        <v>0</v>
      </c>
      <c r="F19" s="75">
        <f t="shared" ref="F19:F26" si="25">RANK(C19,$C$19:$C$26,0)</f>
        <v>1</v>
      </c>
      <c r="G19" s="4">
        <f t="shared" ref="G19:G26" si="26">B3</f>
        <v>0</v>
      </c>
      <c r="H19" s="75">
        <f>VLOOKUP(1,$F$19:$G$26,2,FALSE)</f>
        <v>0</v>
      </c>
      <c r="I19" s="4"/>
      <c r="J19" s="4"/>
      <c r="K19" s="4"/>
      <c r="L19" s="4"/>
      <c r="M19" s="4"/>
      <c r="N19" s="4"/>
      <c r="O19" s="71"/>
      <c r="P19" s="65"/>
      <c r="Q19" s="71"/>
      <c r="R19" s="71"/>
      <c r="S19" s="71"/>
      <c r="T19" s="71"/>
      <c r="U19" s="71"/>
      <c r="V19" s="64"/>
      <c r="W19" s="64"/>
      <c r="X19" s="64"/>
      <c r="Y19" s="63"/>
      <c r="Z19" s="14"/>
      <c r="AA19" s="14"/>
    </row>
    <row r="20" spans="1:27" ht="18" x14ac:dyDescent="0.2">
      <c r="A20" s="75">
        <f t="shared" si="21"/>
        <v>1</v>
      </c>
      <c r="B20" s="4">
        <f t="shared" si="22"/>
        <v>0</v>
      </c>
      <c r="C20" s="4">
        <f t="shared" si="23"/>
        <v>-2E-8</v>
      </c>
      <c r="D20" s="4">
        <f>SMALL($C$19:$C$26,2)</f>
        <v>-2.4999999999999999E-8</v>
      </c>
      <c r="E20" s="4">
        <f t="shared" si="24"/>
        <v>0</v>
      </c>
      <c r="F20" s="75">
        <f t="shared" si="25"/>
        <v>2</v>
      </c>
      <c r="G20" s="4">
        <f t="shared" si="26"/>
        <v>0</v>
      </c>
      <c r="H20" s="75">
        <f>VLOOKUP(2,$F$19:$G$26,2,FALSE)</f>
        <v>0</v>
      </c>
      <c r="I20" s="4"/>
      <c r="J20" s="4"/>
      <c r="K20" s="4"/>
      <c r="L20" s="4"/>
      <c r="M20" s="4"/>
      <c r="N20" s="4"/>
      <c r="O20" s="71"/>
      <c r="P20" s="65"/>
      <c r="Q20" s="71"/>
      <c r="R20" s="71"/>
      <c r="S20" s="71"/>
      <c r="T20" s="71"/>
      <c r="U20" s="71"/>
      <c r="V20" s="71"/>
      <c r="W20" s="71"/>
      <c r="X20" s="71"/>
      <c r="Y20" s="4"/>
      <c r="Z20" s="14"/>
      <c r="AA20" s="14"/>
    </row>
    <row r="21" spans="1:27" ht="18" x14ac:dyDescent="0.2">
      <c r="A21" s="75">
        <f t="shared" si="21"/>
        <v>1</v>
      </c>
      <c r="B21" s="4">
        <f t="shared" si="22"/>
        <v>0</v>
      </c>
      <c r="C21" s="4">
        <f t="shared" si="23"/>
        <v>-2.0999999999999999E-8</v>
      </c>
      <c r="D21" s="4">
        <f>SMALL($C$19:$C$26,3)</f>
        <v>-2.4E-8</v>
      </c>
      <c r="E21" s="4">
        <f t="shared" si="24"/>
        <v>0</v>
      </c>
      <c r="F21" s="75">
        <f t="shared" si="25"/>
        <v>3</v>
      </c>
      <c r="G21" s="4">
        <f t="shared" si="26"/>
        <v>0</v>
      </c>
      <c r="H21" s="75">
        <f>VLOOKUP(3,$F$19:$G$26,2,FALSE)</f>
        <v>0</v>
      </c>
      <c r="I21" s="4"/>
      <c r="J21" s="4"/>
      <c r="K21" s="4"/>
      <c r="L21" s="4"/>
      <c r="M21" s="4"/>
      <c r="N21" s="4"/>
      <c r="O21" s="71"/>
      <c r="P21" s="65"/>
      <c r="Q21" s="71"/>
      <c r="R21" s="71"/>
      <c r="S21" s="71"/>
      <c r="T21" s="71"/>
      <c r="U21" s="71"/>
      <c r="V21" s="71"/>
      <c r="W21" s="71"/>
      <c r="X21" s="71"/>
      <c r="Y21" s="4"/>
      <c r="Z21" s="14"/>
      <c r="AA21" s="14"/>
    </row>
    <row r="22" spans="1:27" ht="18" x14ac:dyDescent="0.2">
      <c r="A22" s="75">
        <f t="shared" si="21"/>
        <v>1</v>
      </c>
      <c r="B22" s="4">
        <f t="shared" si="22"/>
        <v>0</v>
      </c>
      <c r="C22" s="4">
        <f t="shared" si="23"/>
        <v>-2.1999999999999998E-8</v>
      </c>
      <c r="D22" s="4">
        <f>SMALL($C$19:$C$26,4)</f>
        <v>-2.3000000000000001E-8</v>
      </c>
      <c r="E22" s="4">
        <f t="shared" si="24"/>
        <v>0</v>
      </c>
      <c r="F22" s="75">
        <f t="shared" si="25"/>
        <v>4</v>
      </c>
      <c r="G22" s="4">
        <f t="shared" si="26"/>
        <v>0</v>
      </c>
      <c r="H22" s="75">
        <f>VLOOKUP(4,$F$19:$G$26,2,FALSE)</f>
        <v>0</v>
      </c>
      <c r="I22" s="4"/>
      <c r="J22" s="4"/>
      <c r="K22" s="4"/>
      <c r="L22" s="4"/>
      <c r="M22" s="4"/>
      <c r="N22" s="4"/>
      <c r="O22" s="71"/>
      <c r="P22" s="65"/>
      <c r="Q22" s="71"/>
      <c r="R22" s="71"/>
      <c r="S22" s="71"/>
      <c r="T22" s="71"/>
      <c r="U22" s="71"/>
      <c r="V22" s="71"/>
      <c r="W22" s="71"/>
      <c r="X22" s="71"/>
      <c r="Y22" s="4"/>
      <c r="Z22" s="14"/>
      <c r="AA22" s="14"/>
    </row>
    <row r="23" spans="1:27" ht="18" x14ac:dyDescent="0.2">
      <c r="A23" s="75">
        <f t="shared" si="21"/>
        <v>1</v>
      </c>
      <c r="B23" s="4">
        <f t="shared" si="22"/>
        <v>0</v>
      </c>
      <c r="C23" s="4">
        <f t="shared" si="23"/>
        <v>-2.3000000000000001E-8</v>
      </c>
      <c r="D23" s="4">
        <f>SMALL($C$19:$C$26,5)</f>
        <v>-2.1999999999999998E-8</v>
      </c>
      <c r="E23" s="4">
        <f t="shared" si="24"/>
        <v>0</v>
      </c>
      <c r="F23" s="75">
        <f t="shared" si="25"/>
        <v>5</v>
      </c>
      <c r="G23" s="4">
        <f t="shared" si="26"/>
        <v>0</v>
      </c>
      <c r="H23" s="75">
        <f>VLOOKUP(5,$F$19:$G$26,2,FALSE)</f>
        <v>0</v>
      </c>
      <c r="I23" s="4"/>
      <c r="J23" s="4"/>
      <c r="K23" s="4"/>
      <c r="L23" s="4"/>
      <c r="M23" s="4"/>
      <c r="N23" s="4"/>
      <c r="O23" s="71"/>
      <c r="P23" s="65"/>
      <c r="Q23" s="71"/>
      <c r="R23" s="71"/>
      <c r="S23" s="71"/>
      <c r="T23" s="71"/>
      <c r="U23" s="71"/>
      <c r="V23" s="71"/>
      <c r="W23" s="71"/>
      <c r="X23" s="71"/>
      <c r="Y23" s="4"/>
      <c r="Z23" s="14"/>
      <c r="AA23" s="14"/>
    </row>
    <row r="24" spans="1:27" ht="18" x14ac:dyDescent="0.2">
      <c r="A24" s="75">
        <f t="shared" si="21"/>
        <v>1</v>
      </c>
      <c r="B24" s="4">
        <f t="shared" si="22"/>
        <v>0</v>
      </c>
      <c r="C24" s="4">
        <f t="shared" si="23"/>
        <v>-2.4E-8</v>
      </c>
      <c r="D24" s="4">
        <f>SMALL($C$19:$C$26,6)</f>
        <v>-2.0999999999999999E-8</v>
      </c>
      <c r="E24" s="4">
        <f t="shared" si="24"/>
        <v>0</v>
      </c>
      <c r="F24" s="75">
        <f t="shared" si="25"/>
        <v>6</v>
      </c>
      <c r="G24" s="4">
        <f t="shared" si="26"/>
        <v>0</v>
      </c>
      <c r="H24" s="75">
        <f>VLOOKUP(6,$F$19:$G$26,2,FALSE)</f>
        <v>0</v>
      </c>
      <c r="I24" s="4"/>
      <c r="J24" s="4"/>
      <c r="K24" s="4"/>
      <c r="L24" s="4"/>
      <c r="M24" s="4"/>
      <c r="N24" s="4"/>
      <c r="O24" s="71"/>
      <c r="P24" s="65"/>
      <c r="Q24" s="71"/>
      <c r="R24" s="71"/>
      <c r="S24" s="71"/>
      <c r="T24" s="71"/>
      <c r="U24" s="71"/>
      <c r="V24" s="71"/>
      <c r="W24" s="71"/>
      <c r="X24" s="71"/>
      <c r="Y24" s="4"/>
      <c r="Z24" s="14"/>
      <c r="AA24" s="14"/>
    </row>
    <row r="25" spans="1:27" ht="18" x14ac:dyDescent="0.2">
      <c r="A25" s="75">
        <f t="shared" si="21"/>
        <v>1</v>
      </c>
      <c r="B25" s="4">
        <f t="shared" si="22"/>
        <v>0</v>
      </c>
      <c r="C25" s="4">
        <f t="shared" si="23"/>
        <v>-2.4999999999999999E-8</v>
      </c>
      <c r="D25" s="4">
        <f>SMALL($C$19:$C$26,7)</f>
        <v>-2E-8</v>
      </c>
      <c r="E25" s="4">
        <f t="shared" si="24"/>
        <v>0</v>
      </c>
      <c r="F25" s="75">
        <f t="shared" si="25"/>
        <v>7</v>
      </c>
      <c r="G25" s="4">
        <f t="shared" si="26"/>
        <v>0</v>
      </c>
      <c r="H25" s="75">
        <f>VLOOKUP(7,$F$19:$G$26,2,FALSE)</f>
        <v>0</v>
      </c>
      <c r="I25" s="4"/>
      <c r="J25" s="4"/>
      <c r="K25" s="4"/>
      <c r="L25" s="4"/>
      <c r="M25" s="4"/>
      <c r="N25" s="4"/>
      <c r="O25" s="71"/>
      <c r="P25" s="65"/>
      <c r="Q25" s="71"/>
      <c r="R25" s="71"/>
      <c r="S25" s="71"/>
      <c r="T25" s="71"/>
      <c r="U25" s="71"/>
      <c r="V25" s="71"/>
      <c r="W25" s="71"/>
      <c r="X25" s="71"/>
      <c r="Y25" s="4"/>
      <c r="Z25" s="14"/>
      <c r="AA25" s="14"/>
    </row>
    <row r="26" spans="1:27" ht="18" x14ac:dyDescent="0.2">
      <c r="A26" s="75">
        <f t="shared" si="21"/>
        <v>1</v>
      </c>
      <c r="B26" s="4">
        <f t="shared" si="22"/>
        <v>0</v>
      </c>
      <c r="C26" s="4">
        <f t="shared" si="23"/>
        <v>-2.6000000000000001E-8</v>
      </c>
      <c r="D26" s="4">
        <f>SMALL($C$19:$C$26,8)</f>
        <v>-1.9000000000000001E-8</v>
      </c>
      <c r="E26" s="4">
        <f t="shared" si="24"/>
        <v>0</v>
      </c>
      <c r="F26" s="75">
        <f t="shared" si="25"/>
        <v>8</v>
      </c>
      <c r="G26" s="4">
        <f t="shared" si="26"/>
        <v>0</v>
      </c>
      <c r="H26" s="75">
        <f>VLOOKUP(8,$F$19:$G$26,2,FALSE)</f>
        <v>0</v>
      </c>
      <c r="I26" s="4"/>
      <c r="J26" s="4"/>
      <c r="K26" s="4"/>
      <c r="L26" s="4"/>
      <c r="M26" s="4"/>
      <c r="N26" s="4"/>
      <c r="O26" s="71"/>
      <c r="P26" s="65"/>
      <c r="Q26" s="71"/>
      <c r="R26" s="71"/>
      <c r="S26" s="71"/>
      <c r="T26" s="71"/>
      <c r="U26" s="71"/>
      <c r="V26" s="71"/>
      <c r="W26" s="71"/>
      <c r="X26" s="71"/>
      <c r="Y26" s="4"/>
      <c r="Z26" s="14"/>
      <c r="AA26" s="14"/>
    </row>
    <row r="27" spans="1:27" ht="18" x14ac:dyDescent="0.2">
      <c r="A27" s="14"/>
      <c r="B27" s="14"/>
      <c r="C27" s="14"/>
      <c r="D27" s="14"/>
      <c r="E27" s="14"/>
      <c r="F27" s="14"/>
      <c r="G27" s="14"/>
      <c r="H27" s="76"/>
      <c r="I27" s="14"/>
      <c r="J27" s="14"/>
      <c r="K27" s="14"/>
      <c r="L27" s="14"/>
      <c r="M27" s="14"/>
      <c r="N27" s="14"/>
      <c r="O27" s="77"/>
      <c r="P27" s="78"/>
      <c r="Q27" s="77"/>
      <c r="R27" s="77"/>
      <c r="S27" s="77"/>
      <c r="T27" s="77"/>
      <c r="U27" s="77"/>
      <c r="V27" s="77"/>
      <c r="W27" s="77"/>
      <c r="X27" s="77"/>
    </row>
    <row r="28" spans="1:27" ht="18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77"/>
      <c r="P28" s="78"/>
      <c r="Q28" s="77"/>
      <c r="R28" s="77"/>
      <c r="S28" s="77"/>
      <c r="T28" s="77"/>
      <c r="U28" s="77"/>
      <c r="V28" s="77"/>
      <c r="W28" s="77"/>
      <c r="X28" s="77"/>
    </row>
    <row r="29" spans="1:27" ht="18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77"/>
      <c r="P29" s="78"/>
      <c r="Q29" s="77"/>
      <c r="R29" s="77"/>
      <c r="S29" s="77"/>
      <c r="T29" s="77"/>
      <c r="U29" s="77"/>
      <c r="V29" s="77"/>
      <c r="W29" s="77"/>
      <c r="X29" s="77"/>
    </row>
    <row r="30" spans="1:27" ht="18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77"/>
      <c r="P30" s="78"/>
      <c r="Q30" s="77"/>
      <c r="R30" s="77"/>
      <c r="S30" s="77"/>
      <c r="T30" s="77"/>
      <c r="U30" s="77"/>
      <c r="V30" s="77"/>
      <c r="W30" s="77"/>
      <c r="X30" s="77"/>
    </row>
    <row r="31" spans="1:27" ht="18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77"/>
      <c r="P31" s="78"/>
      <c r="Q31" s="77"/>
      <c r="R31" s="77"/>
      <c r="S31" s="77"/>
      <c r="T31" s="77"/>
      <c r="U31" s="77"/>
      <c r="V31" s="77"/>
      <c r="W31" s="77"/>
      <c r="X31" s="77"/>
    </row>
    <row r="32" spans="1:27" ht="18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77"/>
      <c r="P32" s="78"/>
      <c r="Q32" s="77"/>
      <c r="R32" s="77"/>
      <c r="S32" s="77"/>
      <c r="T32" s="77"/>
      <c r="U32" s="77"/>
      <c r="V32" s="77"/>
      <c r="W32" s="77"/>
      <c r="X32" s="77"/>
    </row>
    <row r="33" spans="1:24" ht="18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77"/>
      <c r="P33" s="78"/>
      <c r="Q33" s="77"/>
      <c r="R33" s="77"/>
      <c r="S33" s="77"/>
      <c r="T33" s="77"/>
      <c r="U33" s="77"/>
      <c r="V33" s="77"/>
      <c r="W33" s="77"/>
      <c r="X33" s="77"/>
    </row>
    <row r="34" spans="1:24" ht="18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77"/>
      <c r="P34" s="78"/>
      <c r="Q34" s="77"/>
      <c r="R34" s="77"/>
      <c r="S34" s="77"/>
      <c r="T34" s="77"/>
      <c r="U34" s="77"/>
      <c r="V34" s="77"/>
      <c r="W34" s="77"/>
      <c r="X34" s="77"/>
    </row>
    <row r="35" spans="1:24" ht="18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77"/>
      <c r="P35" s="78"/>
      <c r="Q35" s="77"/>
      <c r="R35" s="77"/>
      <c r="S35" s="77"/>
      <c r="T35" s="77"/>
      <c r="U35" s="77"/>
      <c r="V35" s="77"/>
      <c r="W35" s="77"/>
      <c r="X35" s="77"/>
    </row>
    <row r="36" spans="1:24" ht="18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77"/>
      <c r="P36" s="78"/>
      <c r="Q36" s="77"/>
      <c r="R36" s="77"/>
      <c r="S36" s="77"/>
      <c r="T36" s="77"/>
      <c r="U36" s="77"/>
      <c r="V36" s="77"/>
      <c r="W36" s="77"/>
      <c r="X36" s="77"/>
    </row>
    <row r="37" spans="1:24" ht="18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77"/>
      <c r="P37" s="78"/>
      <c r="Q37" s="77"/>
      <c r="R37" s="77"/>
      <c r="S37" s="77"/>
      <c r="T37" s="77"/>
      <c r="U37" s="77"/>
      <c r="V37" s="77"/>
      <c r="W37" s="77"/>
      <c r="X37" s="77"/>
    </row>
    <row r="38" spans="1:24" ht="18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77"/>
      <c r="P38" s="78"/>
      <c r="Q38" s="77"/>
      <c r="R38" s="77"/>
      <c r="S38" s="77"/>
      <c r="T38" s="77"/>
      <c r="U38" s="77"/>
      <c r="V38" s="77"/>
      <c r="W38" s="77"/>
      <c r="X38" s="77"/>
    </row>
    <row r="39" spans="1:24" ht="18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77"/>
      <c r="P39" s="78"/>
      <c r="Q39" s="77"/>
      <c r="R39" s="77"/>
      <c r="S39" s="77"/>
      <c r="T39" s="77"/>
      <c r="U39" s="77"/>
      <c r="V39" s="77"/>
      <c r="W39" s="77"/>
      <c r="X39" s="77"/>
    </row>
    <row r="40" spans="1:24" ht="18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77"/>
      <c r="P40" s="78"/>
      <c r="Q40" s="77"/>
      <c r="R40" s="77"/>
      <c r="S40" s="77"/>
      <c r="T40" s="77"/>
      <c r="U40" s="77"/>
      <c r="V40" s="77"/>
      <c r="W40" s="77"/>
      <c r="X40" s="77"/>
    </row>
    <row r="41" spans="1:24" ht="18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77"/>
      <c r="P41" s="78"/>
      <c r="Q41" s="77"/>
      <c r="R41" s="77"/>
      <c r="S41" s="77"/>
      <c r="T41" s="77"/>
      <c r="U41" s="77"/>
      <c r="V41" s="77"/>
      <c r="W41" s="77"/>
      <c r="X41" s="77"/>
    </row>
    <row r="42" spans="1:24" ht="18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77"/>
      <c r="P42" s="78"/>
      <c r="Q42" s="77"/>
      <c r="R42" s="77"/>
      <c r="S42" s="77"/>
      <c r="T42" s="77"/>
      <c r="U42" s="77"/>
      <c r="V42" s="77"/>
      <c r="W42" s="77"/>
      <c r="X42" s="77"/>
    </row>
    <row r="43" spans="1:24" ht="18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77"/>
      <c r="P43" s="78"/>
      <c r="Q43" s="77"/>
      <c r="R43" s="77"/>
      <c r="S43" s="77"/>
      <c r="T43" s="77"/>
      <c r="U43" s="77"/>
      <c r="V43" s="77"/>
      <c r="W43" s="77"/>
      <c r="X43" s="77"/>
    </row>
    <row r="44" spans="1:24" ht="18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77"/>
      <c r="P44" s="78"/>
      <c r="Q44" s="77"/>
      <c r="R44" s="77"/>
      <c r="S44" s="77"/>
      <c r="T44" s="77"/>
      <c r="U44" s="77"/>
      <c r="V44" s="77"/>
      <c r="W44" s="77"/>
      <c r="X44" s="77"/>
    </row>
    <row r="45" spans="1:24" ht="18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77"/>
      <c r="P45" s="78"/>
      <c r="Q45" s="77"/>
      <c r="R45" s="77"/>
      <c r="S45" s="77"/>
      <c r="T45" s="77"/>
      <c r="U45" s="77"/>
      <c r="V45" s="77"/>
      <c r="W45" s="77"/>
      <c r="X45" s="77"/>
    </row>
    <row r="46" spans="1:24" ht="18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77"/>
      <c r="P46" s="78"/>
      <c r="Q46" s="77"/>
      <c r="R46" s="77"/>
      <c r="S46" s="77"/>
      <c r="T46" s="77"/>
      <c r="U46" s="77"/>
      <c r="V46" s="77"/>
      <c r="W46" s="77"/>
      <c r="X46" s="77"/>
    </row>
    <row r="47" spans="1:24" ht="18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77"/>
      <c r="P47" s="78"/>
      <c r="Q47" s="77"/>
      <c r="R47" s="77"/>
      <c r="S47" s="77"/>
      <c r="T47" s="77"/>
      <c r="U47" s="77"/>
      <c r="V47" s="77"/>
      <c r="W47" s="77"/>
      <c r="X47" s="77"/>
    </row>
    <row r="48" spans="1:24" ht="18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77"/>
      <c r="P48" s="78"/>
      <c r="Q48" s="77"/>
      <c r="R48" s="77"/>
      <c r="S48" s="77"/>
      <c r="T48" s="77"/>
      <c r="U48" s="77"/>
      <c r="V48" s="77"/>
      <c r="W48" s="77"/>
      <c r="X48" s="77"/>
    </row>
    <row r="49" spans="1:24" ht="18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77"/>
      <c r="P49" s="78"/>
      <c r="Q49" s="77"/>
      <c r="R49" s="77"/>
      <c r="S49" s="77"/>
      <c r="T49" s="77"/>
      <c r="U49" s="77"/>
      <c r="V49" s="77"/>
      <c r="W49" s="77"/>
      <c r="X49" s="77"/>
    </row>
    <row r="50" spans="1:24" ht="18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77"/>
      <c r="P50" s="78"/>
      <c r="Q50" s="77"/>
      <c r="R50" s="77"/>
      <c r="S50" s="77"/>
      <c r="T50" s="77"/>
      <c r="U50" s="77"/>
      <c r="V50" s="77"/>
      <c r="W50" s="77"/>
      <c r="X50" s="77"/>
    </row>
    <row r="51" spans="1:24" ht="18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77"/>
      <c r="P51" s="78"/>
      <c r="Q51" s="77"/>
      <c r="R51" s="77"/>
      <c r="S51" s="77"/>
      <c r="T51" s="77"/>
      <c r="U51" s="77"/>
      <c r="V51" s="77"/>
      <c r="W51" s="77"/>
      <c r="X51" s="77"/>
    </row>
    <row r="52" spans="1:24" ht="18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77"/>
      <c r="P52" s="78"/>
      <c r="Q52" s="77"/>
      <c r="R52" s="77"/>
      <c r="S52" s="77"/>
      <c r="T52" s="77"/>
      <c r="U52" s="77"/>
      <c r="V52" s="77"/>
      <c r="W52" s="77"/>
      <c r="X52" s="77"/>
    </row>
    <row r="53" spans="1:24" ht="18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77"/>
      <c r="P53" s="78"/>
      <c r="Q53" s="77"/>
      <c r="R53" s="77"/>
      <c r="S53" s="77"/>
      <c r="T53" s="77"/>
      <c r="U53" s="77"/>
      <c r="V53" s="77"/>
      <c r="W53" s="77"/>
      <c r="X53" s="77"/>
    </row>
    <row r="54" spans="1:24" ht="18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77"/>
      <c r="P54" s="78"/>
      <c r="Q54" s="77"/>
      <c r="R54" s="77"/>
      <c r="S54" s="77"/>
      <c r="T54" s="77"/>
      <c r="U54" s="77"/>
      <c r="V54" s="77"/>
      <c r="W54" s="77"/>
      <c r="X54" s="77"/>
    </row>
    <row r="55" spans="1:24" ht="18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77"/>
      <c r="P55" s="78"/>
      <c r="Q55" s="77"/>
      <c r="R55" s="77"/>
      <c r="S55" s="77"/>
      <c r="T55" s="77"/>
      <c r="U55" s="77"/>
      <c r="V55" s="77"/>
      <c r="W55" s="77"/>
      <c r="X55" s="77"/>
    </row>
    <row r="56" spans="1:24" ht="18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77"/>
      <c r="P56" s="78"/>
      <c r="Q56" s="77"/>
      <c r="R56" s="77"/>
      <c r="S56" s="77"/>
      <c r="T56" s="77"/>
      <c r="U56" s="77"/>
      <c r="V56" s="77"/>
      <c r="W56" s="77"/>
      <c r="X56" s="77"/>
    </row>
    <row r="57" spans="1:24" ht="18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77"/>
      <c r="P57" s="78"/>
      <c r="Q57" s="77"/>
      <c r="R57" s="77"/>
      <c r="S57" s="77"/>
      <c r="T57" s="77"/>
      <c r="U57" s="77"/>
      <c r="V57" s="77"/>
      <c r="W57" s="77"/>
      <c r="X57" s="77"/>
    </row>
    <row r="58" spans="1:24" ht="18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77"/>
      <c r="P58" s="78"/>
      <c r="Q58" s="77"/>
      <c r="R58" s="77"/>
      <c r="S58" s="77"/>
      <c r="T58" s="77"/>
      <c r="U58" s="77"/>
      <c r="V58" s="77"/>
      <c r="W58" s="77"/>
      <c r="X58" s="77"/>
    </row>
    <row r="59" spans="1:24" ht="18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77"/>
      <c r="P59" s="78"/>
      <c r="Q59" s="77"/>
      <c r="R59" s="77"/>
      <c r="S59" s="77"/>
      <c r="T59" s="77"/>
      <c r="U59" s="77"/>
      <c r="V59" s="77"/>
      <c r="W59" s="77"/>
      <c r="X59" s="77"/>
    </row>
    <row r="60" spans="1:24" ht="18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77"/>
      <c r="P60" s="78"/>
      <c r="Q60" s="77"/>
      <c r="R60" s="77"/>
      <c r="S60" s="77"/>
      <c r="T60" s="77"/>
      <c r="U60" s="77"/>
      <c r="V60" s="77"/>
      <c r="W60" s="77"/>
      <c r="X60" s="77"/>
    </row>
    <row r="61" spans="1:24" ht="18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77"/>
      <c r="P61" s="78"/>
      <c r="Q61" s="77"/>
      <c r="R61" s="77"/>
      <c r="S61" s="77"/>
      <c r="T61" s="77"/>
      <c r="U61" s="77"/>
      <c r="V61" s="77"/>
      <c r="W61" s="77"/>
      <c r="X61" s="77"/>
    </row>
    <row r="62" spans="1:24" ht="18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77"/>
      <c r="P62" s="78"/>
      <c r="Q62" s="77"/>
      <c r="R62" s="77"/>
      <c r="S62" s="77"/>
      <c r="T62" s="77"/>
      <c r="U62" s="77"/>
      <c r="V62" s="77"/>
      <c r="W62" s="77"/>
      <c r="X62" s="77"/>
    </row>
    <row r="63" spans="1:24" ht="18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77"/>
      <c r="P63" s="78"/>
      <c r="Q63" s="77"/>
      <c r="R63" s="77"/>
      <c r="S63" s="77"/>
      <c r="T63" s="77"/>
      <c r="U63" s="77"/>
      <c r="V63" s="77"/>
      <c r="W63" s="77"/>
      <c r="X63" s="77"/>
    </row>
    <row r="64" spans="1:24" ht="18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77"/>
      <c r="P64" s="78"/>
      <c r="Q64" s="77"/>
      <c r="R64" s="77"/>
      <c r="S64" s="77"/>
      <c r="T64" s="77"/>
      <c r="U64" s="77"/>
      <c r="V64" s="77"/>
      <c r="W64" s="77"/>
      <c r="X64" s="77"/>
    </row>
    <row r="65" spans="1:24" ht="18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77"/>
      <c r="P65" s="78"/>
      <c r="Q65" s="77"/>
      <c r="R65" s="77"/>
      <c r="S65" s="77"/>
      <c r="T65" s="77"/>
      <c r="U65" s="77"/>
      <c r="V65" s="77"/>
      <c r="W65" s="77"/>
      <c r="X65" s="77"/>
    </row>
    <row r="66" spans="1:24" ht="18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77"/>
      <c r="P66" s="78"/>
      <c r="Q66" s="77"/>
      <c r="R66" s="77"/>
      <c r="S66" s="77"/>
      <c r="T66" s="77"/>
      <c r="U66" s="77"/>
      <c r="V66" s="77"/>
      <c r="W66" s="77"/>
      <c r="X66" s="77"/>
    </row>
    <row r="67" spans="1:24" ht="18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77"/>
      <c r="P67" s="78"/>
      <c r="Q67" s="77"/>
      <c r="R67" s="77"/>
      <c r="S67" s="77"/>
      <c r="T67" s="77"/>
      <c r="U67" s="77"/>
      <c r="V67" s="77"/>
      <c r="W67" s="77"/>
      <c r="X67" s="77"/>
    </row>
    <row r="68" spans="1:24" ht="18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77"/>
      <c r="P68" s="78"/>
      <c r="Q68" s="77"/>
      <c r="R68" s="77"/>
      <c r="S68" s="77"/>
      <c r="T68" s="77"/>
      <c r="U68" s="77"/>
      <c r="V68" s="77"/>
      <c r="W68" s="77"/>
      <c r="X68" s="77"/>
    </row>
    <row r="69" spans="1:24" ht="18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77"/>
      <c r="P69" s="78"/>
      <c r="Q69" s="77"/>
      <c r="R69" s="77"/>
      <c r="S69" s="77"/>
      <c r="T69" s="77"/>
      <c r="U69" s="77"/>
      <c r="V69" s="77"/>
      <c r="W69" s="77"/>
      <c r="X69" s="77"/>
    </row>
    <row r="70" spans="1:24" ht="18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77"/>
      <c r="P70" s="78"/>
      <c r="Q70" s="77"/>
      <c r="R70" s="77"/>
      <c r="S70" s="77"/>
      <c r="T70" s="77"/>
      <c r="U70" s="77"/>
      <c r="V70" s="77"/>
      <c r="W70" s="77"/>
      <c r="X70" s="77"/>
    </row>
    <row r="71" spans="1:24" ht="18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77"/>
      <c r="P71" s="78"/>
      <c r="Q71" s="77"/>
      <c r="R71" s="77"/>
      <c r="S71" s="77"/>
      <c r="T71" s="77"/>
      <c r="U71" s="77"/>
      <c r="V71" s="77"/>
      <c r="W71" s="77"/>
      <c r="X71" s="77"/>
    </row>
    <row r="72" spans="1:24" ht="18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77"/>
      <c r="P72" s="78"/>
      <c r="Q72" s="77"/>
      <c r="R72" s="77"/>
      <c r="S72" s="77"/>
      <c r="T72" s="77"/>
      <c r="U72" s="77"/>
      <c r="V72" s="77"/>
      <c r="W72" s="77"/>
      <c r="X72" s="77"/>
    </row>
    <row r="73" spans="1:24" ht="18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77"/>
      <c r="P73" s="78"/>
      <c r="Q73" s="77"/>
      <c r="R73" s="77"/>
      <c r="S73" s="77"/>
      <c r="T73" s="77"/>
      <c r="U73" s="77"/>
      <c r="V73" s="77"/>
      <c r="W73" s="77"/>
      <c r="X73" s="77"/>
    </row>
    <row r="74" spans="1:24" ht="18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77"/>
      <c r="P74" s="78"/>
      <c r="Q74" s="77"/>
      <c r="R74" s="77"/>
      <c r="S74" s="77"/>
      <c r="T74" s="77"/>
      <c r="U74" s="77"/>
      <c r="V74" s="77"/>
      <c r="W74" s="77"/>
      <c r="X74" s="77"/>
    </row>
    <row r="75" spans="1:24" ht="18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77"/>
      <c r="P75" s="78"/>
      <c r="Q75" s="77"/>
      <c r="R75" s="77"/>
      <c r="S75" s="77"/>
      <c r="T75" s="77"/>
      <c r="U75" s="77"/>
      <c r="V75" s="77"/>
      <c r="W75" s="77"/>
      <c r="X75" s="77"/>
    </row>
    <row r="76" spans="1:24" ht="18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77"/>
      <c r="P76" s="78"/>
      <c r="Q76" s="77"/>
      <c r="R76" s="77"/>
      <c r="S76" s="77"/>
      <c r="T76" s="77"/>
      <c r="U76" s="77"/>
      <c r="V76" s="77"/>
      <c r="W76" s="77"/>
      <c r="X76" s="77"/>
    </row>
    <row r="77" spans="1:24" ht="18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77"/>
      <c r="P77" s="78"/>
      <c r="Q77" s="77"/>
      <c r="R77" s="77"/>
      <c r="S77" s="77"/>
      <c r="T77" s="77"/>
      <c r="U77" s="77"/>
      <c r="V77" s="77"/>
      <c r="W77" s="77"/>
      <c r="X77" s="77"/>
    </row>
    <row r="78" spans="1:24" ht="18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77"/>
      <c r="P78" s="78"/>
      <c r="Q78" s="77"/>
      <c r="R78" s="77"/>
      <c r="S78" s="77"/>
      <c r="T78" s="77"/>
      <c r="U78" s="77"/>
      <c r="V78" s="77"/>
      <c r="W78" s="77"/>
      <c r="X78" s="77"/>
    </row>
    <row r="79" spans="1:24" ht="18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77"/>
      <c r="P79" s="78"/>
      <c r="Q79" s="77"/>
      <c r="R79" s="77"/>
      <c r="S79" s="77"/>
      <c r="T79" s="77"/>
      <c r="U79" s="77"/>
      <c r="V79" s="77"/>
      <c r="W79" s="77"/>
      <c r="X79" s="77"/>
    </row>
    <row r="80" spans="1:24" ht="18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77"/>
      <c r="P80" s="78"/>
      <c r="Q80" s="77"/>
      <c r="R80" s="77"/>
      <c r="S80" s="77"/>
      <c r="T80" s="77"/>
      <c r="U80" s="77"/>
      <c r="V80" s="77"/>
      <c r="W80" s="77"/>
      <c r="X80" s="77"/>
    </row>
    <row r="81" spans="1:24" ht="18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77"/>
      <c r="P81" s="78"/>
      <c r="Q81" s="77"/>
      <c r="R81" s="77"/>
      <c r="S81" s="77"/>
      <c r="T81" s="77"/>
      <c r="U81" s="77"/>
      <c r="V81" s="77"/>
      <c r="W81" s="77"/>
      <c r="X81" s="77"/>
    </row>
    <row r="82" spans="1:24" ht="18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77"/>
      <c r="P82" s="78"/>
      <c r="Q82" s="77"/>
      <c r="R82" s="77"/>
      <c r="S82" s="77"/>
      <c r="T82" s="77"/>
      <c r="U82" s="77"/>
      <c r="V82" s="77"/>
      <c r="W82" s="77"/>
      <c r="X82" s="77"/>
    </row>
    <row r="83" spans="1:24" ht="18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77"/>
      <c r="P83" s="78"/>
      <c r="Q83" s="77"/>
      <c r="R83" s="77"/>
      <c r="S83" s="77"/>
      <c r="T83" s="77"/>
      <c r="U83" s="77"/>
      <c r="V83" s="77"/>
      <c r="W83" s="77"/>
      <c r="X83" s="77"/>
    </row>
    <row r="84" spans="1:24" ht="18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77"/>
      <c r="P84" s="78"/>
      <c r="Q84" s="77"/>
      <c r="R84" s="77"/>
      <c r="S84" s="77"/>
      <c r="T84" s="77"/>
      <c r="U84" s="77"/>
      <c r="V84" s="77"/>
      <c r="W84" s="77"/>
      <c r="X84" s="77"/>
    </row>
    <row r="85" spans="1:24" ht="18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77"/>
      <c r="P85" s="78"/>
      <c r="Q85" s="77"/>
      <c r="R85" s="77"/>
      <c r="S85" s="77"/>
      <c r="T85" s="77"/>
      <c r="U85" s="77"/>
      <c r="V85" s="77"/>
      <c r="W85" s="77"/>
      <c r="X85" s="77"/>
    </row>
    <row r="86" spans="1:24" ht="18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77"/>
      <c r="P86" s="78"/>
      <c r="Q86" s="77"/>
      <c r="R86" s="77"/>
      <c r="S86" s="77"/>
      <c r="T86" s="77"/>
      <c r="U86" s="77"/>
      <c r="V86" s="77"/>
      <c r="W86" s="77"/>
      <c r="X86" s="77"/>
    </row>
    <row r="87" spans="1:24" ht="18" x14ac:dyDescent="0.2">
      <c r="O87" s="77"/>
      <c r="P87" s="65"/>
      <c r="Q87" s="77"/>
      <c r="R87" s="77"/>
      <c r="S87" s="77"/>
      <c r="T87" s="77"/>
      <c r="U87" s="77"/>
      <c r="V87" s="77"/>
      <c r="W87" s="77"/>
      <c r="X87" s="77"/>
    </row>
    <row r="88" spans="1:24" ht="18" x14ac:dyDescent="0.2">
      <c r="O88" s="77"/>
      <c r="P88" s="65"/>
      <c r="Q88" s="77"/>
      <c r="R88" s="77"/>
      <c r="S88" s="77"/>
      <c r="T88" s="77"/>
      <c r="U88" s="77"/>
      <c r="V88" s="77"/>
      <c r="W88" s="77"/>
      <c r="X88" s="77"/>
    </row>
    <row r="89" spans="1:24" ht="18" x14ac:dyDescent="0.2">
      <c r="O89" s="77"/>
      <c r="P89" s="65"/>
      <c r="Q89" s="77"/>
      <c r="R89" s="77"/>
      <c r="S89" s="77"/>
      <c r="T89" s="77"/>
      <c r="U89" s="77"/>
      <c r="V89" s="77"/>
      <c r="W89" s="77"/>
      <c r="X89" s="77"/>
    </row>
    <row r="90" spans="1:24" ht="18" x14ac:dyDescent="0.2">
      <c r="O90" s="77"/>
      <c r="P90" s="65"/>
      <c r="Q90" s="77"/>
      <c r="R90" s="77"/>
      <c r="S90" s="77"/>
      <c r="T90" s="77"/>
      <c r="U90" s="77"/>
      <c r="V90" s="77"/>
      <c r="W90" s="77"/>
      <c r="X90" s="77"/>
    </row>
    <row r="91" spans="1:24" ht="18" x14ac:dyDescent="0.2">
      <c r="O91" s="77"/>
      <c r="P91" s="65"/>
      <c r="Q91" s="77"/>
      <c r="R91" s="77"/>
      <c r="S91" s="77"/>
      <c r="T91" s="77"/>
      <c r="U91" s="77"/>
      <c r="V91" s="77"/>
      <c r="W91" s="77"/>
      <c r="X91" s="77"/>
    </row>
    <row r="92" spans="1:24" ht="18" x14ac:dyDescent="0.2">
      <c r="O92" s="77"/>
      <c r="P92" s="65"/>
      <c r="Q92" s="77"/>
      <c r="R92" s="77"/>
      <c r="S92" s="77"/>
      <c r="T92" s="77"/>
      <c r="U92" s="77"/>
      <c r="V92" s="77"/>
      <c r="W92" s="77"/>
      <c r="X92" s="77"/>
    </row>
  </sheetData>
  <sheetProtection sheet="1" objects="1" scenarios="1" selectLockedCells="1"/>
  <mergeCells count="4">
    <mergeCell ref="A1:B1"/>
    <mergeCell ref="C1:J1"/>
    <mergeCell ref="K1:L1"/>
    <mergeCell ref="M1:N1"/>
  </mergeCells>
  <conditionalFormatting sqref="M3:N10 O11:U92 V19:X92">
    <cfRule type="cellIs" dxfId="41" priority="1" stopIfTrue="1" operator="equal">
      <formula>1</formula>
    </cfRule>
    <cfRule type="cellIs" dxfId="40" priority="2" stopIfTrue="1" operator="equal">
      <formula>2</formula>
    </cfRule>
    <cfRule type="cellIs" dxfId="39" priority="3" stopIfTrue="1" operator="equal">
      <formula>3</formula>
    </cfRule>
  </conditionalFormatting>
  <conditionalFormatting sqref="O3:O10">
    <cfRule type="cellIs" dxfId="38" priority="4" stopIfTrue="1" operator="equal">
      <formula>3</formula>
    </cfRule>
    <cfRule type="cellIs" dxfId="37" priority="5" stopIfTrue="1" operator="equal">
      <formula>2</formula>
    </cfRule>
    <cfRule type="cellIs" dxfId="36" priority="6" stopIfTrue="1" operator="equal">
      <formula>1</formula>
    </cfRule>
  </conditionalFormatting>
  <dataValidations count="1">
    <dataValidation type="list" allowBlank="1" showErrorMessage="1" sqref="D3:J3 E4:J4 F5:J5 G6:J6 H7:J7 I8:J8 J9">
      <formula1>$D$11:$D$16</formula1>
      <formula2>0</formula2>
    </dataValidation>
  </dataValidation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6"/>
  <sheetViews>
    <sheetView showRowColHeaders="0" tabSelected="1" workbookViewId="0">
      <selection activeCell="F5" sqref="F5"/>
    </sheetView>
  </sheetViews>
  <sheetFormatPr baseColWidth="10" defaultRowHeight="12.75" x14ac:dyDescent="0.2"/>
  <cols>
    <col min="1" max="1" width="3.140625" style="1" customWidth="1"/>
    <col min="2" max="2" width="22.7109375" style="1" customWidth="1"/>
    <col min="3" max="8" width="4.7109375" style="1" customWidth="1"/>
    <col min="9" max="9" width="7.28515625" style="1" customWidth="1"/>
    <col min="10" max="10" width="8.7109375" style="1" customWidth="1"/>
    <col min="11" max="11" width="5.7109375" style="1" customWidth="1"/>
    <col min="12" max="12" width="4.7109375" style="1" customWidth="1"/>
    <col min="13" max="13" width="5.7109375" style="1" customWidth="1"/>
    <col min="14" max="14" width="22.7109375" style="2" customWidth="1"/>
    <col min="15" max="15" width="7.28515625" style="1" customWidth="1"/>
    <col min="16" max="16" width="8.7109375" style="1" customWidth="1"/>
    <col min="17" max="17" width="6.5703125" style="1" customWidth="1"/>
    <col min="18" max="18" width="4.28515625" style="1" customWidth="1"/>
    <col min="19" max="19" width="5.7109375" style="1" customWidth="1"/>
    <col min="20" max="22" width="4.28515625" style="1" customWidth="1"/>
    <col min="23" max="16384" width="11.42578125" style="1"/>
  </cols>
  <sheetData>
    <row r="1" spans="1:37" s="5" customFormat="1" ht="24.95" customHeight="1" x14ac:dyDescent="0.2">
      <c r="A1" s="130" t="s">
        <v>0</v>
      </c>
      <c r="B1" s="130"/>
      <c r="C1" s="131"/>
      <c r="D1" s="131"/>
      <c r="E1" s="131"/>
      <c r="F1" s="131"/>
      <c r="G1" s="131"/>
      <c r="H1" s="131"/>
      <c r="I1" s="135" t="s">
        <v>1</v>
      </c>
      <c r="J1" s="135"/>
      <c r="K1" s="136"/>
      <c r="L1" s="136"/>
      <c r="M1" s="7" t="s">
        <v>5</v>
      </c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1:37" x14ac:dyDescent="0.2">
      <c r="A2" s="8"/>
      <c r="B2" s="9" t="s">
        <v>6</v>
      </c>
      <c r="C2" s="10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1" t="s">
        <v>7</v>
      </c>
      <c r="J2" s="12" t="s">
        <v>8</v>
      </c>
      <c r="K2" s="11" t="s">
        <v>9</v>
      </c>
      <c r="L2" s="13"/>
      <c r="M2" s="11" t="s">
        <v>9</v>
      </c>
      <c r="N2" s="11" t="s">
        <v>6</v>
      </c>
      <c r="O2" s="11" t="s">
        <v>7</v>
      </c>
      <c r="P2" s="12" t="s">
        <v>8</v>
      </c>
      <c r="Q2" s="12" t="s">
        <v>10</v>
      </c>
      <c r="R2" s="12" t="s">
        <v>11</v>
      </c>
      <c r="S2" s="12" t="s">
        <v>12</v>
      </c>
      <c r="T2" s="12" t="s">
        <v>13</v>
      </c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7" ht="24.95" customHeight="1" x14ac:dyDescent="0.2">
      <c r="A3" s="15">
        <v>1</v>
      </c>
      <c r="B3" s="16" t="s">
        <v>14</v>
      </c>
      <c r="C3" s="17"/>
      <c r="D3" s="18">
        <v>1</v>
      </c>
      <c r="E3" s="18"/>
      <c r="F3" s="18"/>
      <c r="G3" s="18"/>
      <c r="H3" s="18"/>
      <c r="I3" s="20">
        <f t="shared" ref="I3:I8" si="0">SUM(U3:Z3)</f>
        <v>1</v>
      </c>
      <c r="J3" s="21">
        <f t="shared" ref="J3:J8" si="1">U3*$I$3+V3*$I$4+W3*$I$5+X3*$I$6+Y3*$I$7+Z3*$I$8</f>
        <v>0</v>
      </c>
      <c r="K3" s="22">
        <f t="shared" ref="K3:K8" si="2">RANK(M9,$M$9:$M$14,0)</f>
        <v>1</v>
      </c>
      <c r="L3" s="23" t="str">
        <f t="shared" ref="L3:L8" si="3">B3</f>
        <v>1</v>
      </c>
      <c r="M3" s="20">
        <f>SMALL($K$3:$K$8,1)</f>
        <v>1</v>
      </c>
      <c r="N3" s="89" t="str">
        <f>IF(H15=0,"",VLOOKUP(1,$F$15:$G$20,2,FALSE))</f>
        <v>1</v>
      </c>
      <c r="O3" s="25">
        <f t="shared" ref="O3:O8" si="4">IF(N3="","",VLOOKUP(N3,$B$3:$I$8,8,FALSE))</f>
        <v>1</v>
      </c>
      <c r="P3" s="26">
        <f t="shared" ref="P3:P8" si="5">IF(N3="","",VLOOKUP(N3,$B$3:$J$8,9,FALSE))</f>
        <v>0</v>
      </c>
      <c r="Q3" s="27">
        <f t="shared" ref="Q3:Q8" si="6">IF(N3="","",VLOOKUP(N3,$S$9:$W$14,5,FALSE))</f>
        <v>1</v>
      </c>
      <c r="R3" s="27">
        <f t="shared" ref="R3:R8" si="7">IF(N3="","",VLOOKUP(N3,$S$9:$V$14,2,FALSE))</f>
        <v>1</v>
      </c>
      <c r="S3" s="27">
        <f t="shared" ref="S3:S8" si="8">IF(N3="","",VLOOKUP(N3,$S$9:$V$14,3,FALSE))</f>
        <v>0</v>
      </c>
      <c r="T3" s="28">
        <f t="shared" ref="T3:T8" si="9">IF(N3="","",VLOOKUP(N3,$S$9:$V$14,4,FALSE))</f>
        <v>0</v>
      </c>
      <c r="U3" s="29">
        <f t="shared" ref="U3:Z8" si="10">IF(C3=1,1,IF(C3="+",1,IF(C3=0,0,IF(C3="-",0,IF(C3="",0,0.5)))))</f>
        <v>0</v>
      </c>
      <c r="V3" s="4">
        <f t="shared" si="10"/>
        <v>1</v>
      </c>
      <c r="W3" s="4">
        <f t="shared" si="10"/>
        <v>0</v>
      </c>
      <c r="X3" s="4">
        <f t="shared" si="10"/>
        <v>0</v>
      </c>
      <c r="Y3" s="4">
        <f t="shared" si="10"/>
        <v>0</v>
      </c>
      <c r="Z3" s="4">
        <f t="shared" si="10"/>
        <v>0</v>
      </c>
      <c r="AA3" s="4"/>
      <c r="AB3" s="4">
        <f t="shared" ref="AB3:AG8" si="11">IF(C3="",0,1)</f>
        <v>0</v>
      </c>
      <c r="AC3" s="4">
        <f t="shared" si="11"/>
        <v>1</v>
      </c>
      <c r="AD3" s="4">
        <f t="shared" si="11"/>
        <v>0</v>
      </c>
      <c r="AE3" s="4">
        <f t="shared" si="11"/>
        <v>0</v>
      </c>
      <c r="AF3" s="4">
        <f t="shared" si="11"/>
        <v>0</v>
      </c>
      <c r="AG3" s="4">
        <f t="shared" si="11"/>
        <v>0</v>
      </c>
      <c r="AH3" s="14"/>
      <c r="AI3" s="14"/>
    </row>
    <row r="4" spans="1:37" ht="24.95" customHeight="1" x14ac:dyDescent="0.2">
      <c r="A4" s="30">
        <v>2</v>
      </c>
      <c r="B4" s="31" t="s">
        <v>15</v>
      </c>
      <c r="C4" s="32">
        <f>IF(INDEX($A$1:$J$8,COLUMN(),ROW())="","",IF(INDEX($A$1:$J$8,COLUMN(),ROW())=1,0,IF(INDEX($A$1:$J$8,COLUMN(),ROW())=0,1,IF(INDEX($A$1:$J$8,COLUMN(),ROW())="+","-",IF(INDEX($A$1:$J$8,COLUMN(),ROW())="-","+","½")))))</f>
        <v>0</v>
      </c>
      <c r="D4" s="33"/>
      <c r="E4" s="34"/>
      <c r="F4" s="34"/>
      <c r="G4" s="34"/>
      <c r="H4" s="34"/>
      <c r="I4" s="32">
        <f t="shared" si="0"/>
        <v>0</v>
      </c>
      <c r="J4" s="36">
        <f t="shared" si="1"/>
        <v>0</v>
      </c>
      <c r="K4" s="37">
        <f t="shared" si="2"/>
        <v>3</v>
      </c>
      <c r="L4" s="23" t="str">
        <f t="shared" si="3"/>
        <v>2</v>
      </c>
      <c r="M4" s="32">
        <f>SMALL($K$3:$K$8,2)</f>
        <v>1</v>
      </c>
      <c r="N4" s="90" t="str">
        <f>IF(H16=0,"",VLOOKUP(2,$F$15:$G$20,2,FALSE))</f>
        <v>6</v>
      </c>
      <c r="O4" s="39">
        <f t="shared" si="4"/>
        <v>1</v>
      </c>
      <c r="P4" s="40">
        <f t="shared" si="5"/>
        <v>0</v>
      </c>
      <c r="Q4" s="41">
        <f t="shared" si="6"/>
        <v>1</v>
      </c>
      <c r="R4" s="41">
        <f t="shared" si="7"/>
        <v>1</v>
      </c>
      <c r="S4" s="41">
        <f t="shared" si="8"/>
        <v>0</v>
      </c>
      <c r="T4" s="42">
        <f t="shared" si="9"/>
        <v>0</v>
      </c>
      <c r="U4" s="29">
        <f t="shared" si="10"/>
        <v>0</v>
      </c>
      <c r="V4" s="4">
        <f t="shared" si="10"/>
        <v>0</v>
      </c>
      <c r="W4" s="4">
        <f t="shared" si="10"/>
        <v>0</v>
      </c>
      <c r="X4" s="4">
        <f t="shared" si="10"/>
        <v>0</v>
      </c>
      <c r="Y4" s="4">
        <f t="shared" si="10"/>
        <v>0</v>
      </c>
      <c r="Z4" s="4">
        <f t="shared" si="10"/>
        <v>0</v>
      </c>
      <c r="AA4" s="4"/>
      <c r="AB4" s="4">
        <f t="shared" si="11"/>
        <v>1</v>
      </c>
      <c r="AC4" s="4">
        <f t="shared" si="11"/>
        <v>0</v>
      </c>
      <c r="AD4" s="4">
        <f t="shared" si="11"/>
        <v>0</v>
      </c>
      <c r="AE4" s="4">
        <f t="shared" si="11"/>
        <v>0</v>
      </c>
      <c r="AF4" s="4">
        <f t="shared" si="11"/>
        <v>0</v>
      </c>
      <c r="AG4" s="4">
        <f t="shared" si="11"/>
        <v>0</v>
      </c>
      <c r="AH4" s="14"/>
      <c r="AI4" s="14"/>
    </row>
    <row r="5" spans="1:37" ht="24.95" customHeight="1" x14ac:dyDescent="0.2">
      <c r="A5" s="30">
        <v>3</v>
      </c>
      <c r="B5" s="31" t="s">
        <v>16</v>
      </c>
      <c r="C5" s="32" t="str">
        <f>IF(INDEX($A$1:$J$8,COLUMN(),ROW())="","",IF(INDEX($A$1:$J$8,COLUMN(),ROW())=1,0,IF(INDEX($A$1:$J$8,COLUMN(),ROW())=0,1,IF(INDEX($A$1:$J$8,COLUMN(),ROW())="+","-",IF(INDEX($A$1:$J$8,COLUMN(),ROW())="-","+","½")))))</f>
        <v/>
      </c>
      <c r="D5" s="39" t="str">
        <f>IF(INDEX($A$1:$J$8,COLUMN(),ROW())="","",IF(INDEX($A$1:$J$8,COLUMN(),ROW())=1,0,IF(INDEX($A$1:$J$8,COLUMN(),ROW())=0,1,IF(INDEX($A$1:$J$8,COLUMN(),ROW())="+","-",IF(INDEX($A$1:$J$8,COLUMN(),ROW())="-","+","½")))))</f>
        <v/>
      </c>
      <c r="E5" s="33"/>
      <c r="F5" s="34"/>
      <c r="G5" s="34"/>
      <c r="H5" s="34"/>
      <c r="I5" s="32">
        <f t="shared" si="0"/>
        <v>0</v>
      </c>
      <c r="J5" s="36">
        <f t="shared" si="1"/>
        <v>0</v>
      </c>
      <c r="K5" s="37">
        <f t="shared" si="2"/>
        <v>3</v>
      </c>
      <c r="L5" s="23" t="str">
        <f t="shared" si="3"/>
        <v>3</v>
      </c>
      <c r="M5" s="32">
        <f>SMALL($K$3:$K$8,3)</f>
        <v>3</v>
      </c>
      <c r="N5" s="91" t="str">
        <f>IF(H17=0,"",VLOOKUP(3,$F$15:$G$20,2,FALSE))</f>
        <v>3</v>
      </c>
      <c r="O5" s="39">
        <f t="shared" si="4"/>
        <v>0</v>
      </c>
      <c r="P5" s="40">
        <f t="shared" si="5"/>
        <v>0</v>
      </c>
      <c r="Q5" s="44">
        <f t="shared" si="6"/>
        <v>0</v>
      </c>
      <c r="R5" s="44">
        <f t="shared" si="7"/>
        <v>0</v>
      </c>
      <c r="S5" s="44">
        <f t="shared" si="8"/>
        <v>0</v>
      </c>
      <c r="T5" s="45">
        <f t="shared" si="9"/>
        <v>0</v>
      </c>
      <c r="U5" s="29">
        <f t="shared" si="10"/>
        <v>0</v>
      </c>
      <c r="V5" s="4">
        <f t="shared" si="10"/>
        <v>0</v>
      </c>
      <c r="W5" s="4">
        <f t="shared" si="10"/>
        <v>0</v>
      </c>
      <c r="X5" s="4">
        <f t="shared" si="10"/>
        <v>0</v>
      </c>
      <c r="Y5" s="4">
        <f t="shared" si="10"/>
        <v>0</v>
      </c>
      <c r="Z5" s="4">
        <f t="shared" si="10"/>
        <v>0</v>
      </c>
      <c r="AA5" s="4"/>
      <c r="AB5" s="4">
        <f t="shared" si="11"/>
        <v>0</v>
      </c>
      <c r="AC5" s="4">
        <f t="shared" si="11"/>
        <v>0</v>
      </c>
      <c r="AD5" s="4">
        <f t="shared" si="11"/>
        <v>0</v>
      </c>
      <c r="AE5" s="4">
        <f t="shared" si="11"/>
        <v>0</v>
      </c>
      <c r="AF5" s="4">
        <f t="shared" si="11"/>
        <v>0</v>
      </c>
      <c r="AG5" s="4">
        <f t="shared" si="11"/>
        <v>0</v>
      </c>
      <c r="AH5" s="14"/>
      <c r="AI5" s="14"/>
    </row>
    <row r="6" spans="1:37" ht="24.95" customHeight="1" x14ac:dyDescent="0.2">
      <c r="A6" s="30">
        <v>4</v>
      </c>
      <c r="B6" s="31" t="s">
        <v>17</v>
      </c>
      <c r="C6" s="32" t="str">
        <f>IF(INDEX($A$1:$J$8,COLUMN(),ROW())="","",IF(INDEX($A$1:$J$8,COLUMN(),ROW())=1,0,IF(INDEX($A$1:$J$8,COLUMN(),ROW())=0,1,IF(INDEX($A$1:$J$8,COLUMN(),ROW())="+","-",IF(INDEX($A$1:$J$8,COLUMN(),ROW())="-","+","½")))))</f>
        <v/>
      </c>
      <c r="D6" s="39" t="str">
        <f>IF(INDEX($A$1:$J$8,COLUMN(),ROW())="","",IF(INDEX($A$1:$J$8,COLUMN(),ROW())=1,0,IF(INDEX($A$1:$J$8,COLUMN(),ROW())=0,1,IF(INDEX($A$1:$J$8,COLUMN(),ROW())="+","-",IF(INDEX($A$1:$J$8,COLUMN(),ROW())="-","+","½")))))</f>
        <v/>
      </c>
      <c r="E6" s="39" t="str">
        <f>IF(INDEX($A$1:$J$8,COLUMN(),ROW())="","",IF(INDEX($A$1:$J$8,COLUMN(),ROW())=1,0,IF(INDEX($A$1:$J$8,COLUMN(),ROW())=0,1,IF(INDEX($A$1:$J$8,COLUMN(),ROW())="+","-",IF(INDEX($A$1:$J$8,COLUMN(),ROW())="-","+","½")))))</f>
        <v/>
      </c>
      <c r="F6" s="33"/>
      <c r="G6" s="34"/>
      <c r="H6" s="34"/>
      <c r="I6" s="32">
        <f t="shared" si="0"/>
        <v>0</v>
      </c>
      <c r="J6" s="36">
        <f t="shared" si="1"/>
        <v>0</v>
      </c>
      <c r="K6" s="37">
        <f t="shared" si="2"/>
        <v>3</v>
      </c>
      <c r="L6" s="23" t="str">
        <f t="shared" si="3"/>
        <v>4</v>
      </c>
      <c r="M6" s="32">
        <f>SMALL($K$3:$K$8,4)</f>
        <v>3</v>
      </c>
      <c r="N6" s="91" t="str">
        <f>IF(H18=0,"",VLOOKUP(4,$F$15:$G$20,2,FALSE))</f>
        <v>4</v>
      </c>
      <c r="O6" s="39">
        <f t="shared" si="4"/>
        <v>0</v>
      </c>
      <c r="P6" s="40">
        <f t="shared" si="5"/>
        <v>0</v>
      </c>
      <c r="Q6" s="44">
        <f t="shared" si="6"/>
        <v>0</v>
      </c>
      <c r="R6" s="44">
        <f t="shared" si="7"/>
        <v>0</v>
      </c>
      <c r="S6" s="44">
        <f t="shared" si="8"/>
        <v>0</v>
      </c>
      <c r="T6" s="45">
        <f t="shared" si="9"/>
        <v>0</v>
      </c>
      <c r="U6" s="29">
        <f t="shared" si="10"/>
        <v>0</v>
      </c>
      <c r="V6" s="4">
        <f t="shared" si="10"/>
        <v>0</v>
      </c>
      <c r="W6" s="4">
        <f t="shared" si="10"/>
        <v>0</v>
      </c>
      <c r="X6" s="4">
        <f t="shared" si="10"/>
        <v>0</v>
      </c>
      <c r="Y6" s="4">
        <f t="shared" si="10"/>
        <v>0</v>
      </c>
      <c r="Z6" s="4">
        <f t="shared" si="10"/>
        <v>0</v>
      </c>
      <c r="AA6" s="4"/>
      <c r="AB6" s="4">
        <f t="shared" si="11"/>
        <v>0</v>
      </c>
      <c r="AC6" s="4">
        <f t="shared" si="11"/>
        <v>0</v>
      </c>
      <c r="AD6" s="4">
        <f t="shared" si="11"/>
        <v>0</v>
      </c>
      <c r="AE6" s="4">
        <f t="shared" si="11"/>
        <v>0</v>
      </c>
      <c r="AF6" s="4">
        <f t="shared" si="11"/>
        <v>0</v>
      </c>
      <c r="AG6" s="4">
        <f t="shared" si="11"/>
        <v>0</v>
      </c>
      <c r="AH6" s="14"/>
      <c r="AI6" s="14"/>
    </row>
    <row r="7" spans="1:37" ht="24.95" customHeight="1" x14ac:dyDescent="0.2">
      <c r="A7" s="30">
        <v>5</v>
      </c>
      <c r="B7" s="31" t="s">
        <v>18</v>
      </c>
      <c r="C7" s="32" t="str">
        <f>IF(INDEX($A$1:$J$8,COLUMN(),ROW())="","",IF(INDEX($A$1:$J$8,COLUMN(),ROW())=1,0,IF(INDEX($A$1:$J$8,COLUMN(),ROW())=0,1,IF(INDEX($A$1:$J$8,COLUMN(),ROW())="+","-",IF(INDEX($A$1:$J$8,COLUMN(),ROW())="-","+","½")))))</f>
        <v/>
      </c>
      <c r="D7" s="39" t="str">
        <f>IF(INDEX($A$1:$J$8,COLUMN(),ROW())="","",IF(INDEX($A$1:$J$8,COLUMN(),ROW())=1,0,IF(INDEX($A$1:$J$8,COLUMN(),ROW())=0,1,IF(INDEX($A$1:$J$8,COLUMN(),ROW())="+","-",IF(INDEX($A$1:$J$8,COLUMN(),ROW())="-","+","½")))))</f>
        <v/>
      </c>
      <c r="E7" s="39" t="str">
        <f>IF(INDEX($A$1:$J$8,COLUMN(),ROW())="","",IF(INDEX($A$1:$J$8,COLUMN(),ROW())=1,0,IF(INDEX($A$1:$J$8,COLUMN(),ROW())=0,1,IF(INDEX($A$1:$J$8,COLUMN(),ROW())="+","-",IF(INDEX($A$1:$J$8,COLUMN(),ROW())="-","+","½")))))</f>
        <v/>
      </c>
      <c r="F7" s="39" t="str">
        <f>IF(INDEX($A$1:$J$8,COLUMN(),ROW())="","",IF(INDEX($A$1:$J$8,COLUMN(),ROW())=1,0,IF(INDEX($A$1:$J$8,COLUMN(),ROW())=0,1,IF(INDEX($A$1:$J$8,COLUMN(),ROW())="+","-",IF(INDEX($A$1:$J$8,COLUMN(),ROW())="-","+","½")))))</f>
        <v/>
      </c>
      <c r="G7" s="33"/>
      <c r="H7" s="34">
        <v>0</v>
      </c>
      <c r="I7" s="32">
        <f t="shared" si="0"/>
        <v>0</v>
      </c>
      <c r="J7" s="36">
        <f t="shared" si="1"/>
        <v>0</v>
      </c>
      <c r="K7" s="37">
        <f t="shared" si="2"/>
        <v>3</v>
      </c>
      <c r="L7" s="23" t="str">
        <f t="shared" si="3"/>
        <v>5</v>
      </c>
      <c r="M7" s="32">
        <f>SMALL($K$3:$K$8,5)</f>
        <v>3</v>
      </c>
      <c r="N7" s="91" t="str">
        <f>IF(H19=0,"",VLOOKUP(5,$F$15:$G$20,2,FALSE))</f>
        <v>2</v>
      </c>
      <c r="O7" s="39">
        <f t="shared" si="4"/>
        <v>0</v>
      </c>
      <c r="P7" s="40">
        <f t="shared" si="5"/>
        <v>0</v>
      </c>
      <c r="Q7" s="44">
        <f t="shared" si="6"/>
        <v>1</v>
      </c>
      <c r="R7" s="44">
        <f t="shared" si="7"/>
        <v>0</v>
      </c>
      <c r="S7" s="44">
        <f t="shared" si="8"/>
        <v>0</v>
      </c>
      <c r="T7" s="45">
        <f t="shared" si="9"/>
        <v>1</v>
      </c>
      <c r="U7" s="29">
        <f t="shared" si="10"/>
        <v>0</v>
      </c>
      <c r="V7" s="4">
        <f t="shared" si="10"/>
        <v>0</v>
      </c>
      <c r="W7" s="4">
        <f t="shared" si="10"/>
        <v>0</v>
      </c>
      <c r="X7" s="4">
        <f t="shared" si="10"/>
        <v>0</v>
      </c>
      <c r="Y7" s="4">
        <f t="shared" si="10"/>
        <v>0</v>
      </c>
      <c r="Z7" s="4">
        <f t="shared" si="10"/>
        <v>0</v>
      </c>
      <c r="AA7" s="4"/>
      <c r="AB7" s="4">
        <f t="shared" si="11"/>
        <v>0</v>
      </c>
      <c r="AC7" s="4">
        <f t="shared" si="11"/>
        <v>0</v>
      </c>
      <c r="AD7" s="4">
        <f t="shared" si="11"/>
        <v>0</v>
      </c>
      <c r="AE7" s="4">
        <f t="shared" si="11"/>
        <v>0</v>
      </c>
      <c r="AF7" s="4">
        <f t="shared" si="11"/>
        <v>0</v>
      </c>
      <c r="AG7" s="4">
        <f t="shared" si="11"/>
        <v>1</v>
      </c>
      <c r="AH7" s="14"/>
      <c r="AI7" s="14"/>
    </row>
    <row r="8" spans="1:37" ht="24.95" customHeight="1" x14ac:dyDescent="0.2">
      <c r="A8" s="50">
        <v>6</v>
      </c>
      <c r="B8" s="51" t="s">
        <v>19</v>
      </c>
      <c r="C8" s="52" t="str">
        <f>IF(INDEX($A$1:$J$8,COLUMN(),ROW())="","",IF(INDEX($A$1:$J$8,COLUMN(),ROW())=1,0,IF(INDEX($A$1:$J$8,COLUMN(),ROW())=0,1,IF(INDEX($A$1:$J$8,COLUMN(),ROW())="+","-",IF(INDEX($A$1:$J$8,COLUMN(),ROW())="-","+","½")))))</f>
        <v/>
      </c>
      <c r="D8" s="53" t="str">
        <f>IF(INDEX($A$1:$J$8,COLUMN(),ROW())="","",IF(INDEX($A$1:$J$8,COLUMN(),ROW())=1,0,IF(INDEX($A$1:$J$8,COLUMN(),ROW())=0,1,IF(INDEX($A$1:$J$8,COLUMN(),ROW())="+","-",IF(INDEX($A$1:$J$8,COLUMN(),ROW())="-","+","½")))))</f>
        <v/>
      </c>
      <c r="E8" s="53" t="str">
        <f>IF(INDEX($A$1:$J$8,COLUMN(),ROW())="","",IF(INDEX($A$1:$J$8,COLUMN(),ROW())=1,0,IF(INDEX($A$1:$J$8,COLUMN(),ROW())=0,1,IF(INDEX($A$1:$J$8,COLUMN(),ROW())="+","-",IF(INDEX($A$1:$J$8,COLUMN(),ROW())="-","+","½")))))</f>
        <v/>
      </c>
      <c r="F8" s="53" t="str">
        <f>IF(INDEX($A$1:$J$8,COLUMN(),ROW())="","",IF(INDEX($A$1:$J$8,COLUMN(),ROW())=1,0,IF(INDEX($A$1:$J$8,COLUMN(),ROW())=0,1,IF(INDEX($A$1:$J$8,COLUMN(),ROW())="+","-",IF(INDEX($A$1:$J$8,COLUMN(),ROW())="-","+","½")))))</f>
        <v/>
      </c>
      <c r="G8" s="53">
        <f>IF(INDEX($A$1:$J$8,COLUMN(),ROW())="","",IF(INDEX($A$1:$J$8,COLUMN(),ROW())=1,0,IF(INDEX($A$1:$J$8,COLUMN(),ROW())=0,1,IF(INDEX($A$1:$J$8,COLUMN(),ROW())="+","-",IF(INDEX($A$1:$J$8,COLUMN(),ROW())="-","+","½")))))</f>
        <v>1</v>
      </c>
      <c r="H8" s="81"/>
      <c r="I8" s="52">
        <f t="shared" si="0"/>
        <v>1</v>
      </c>
      <c r="J8" s="55">
        <f t="shared" si="1"/>
        <v>0</v>
      </c>
      <c r="K8" s="56">
        <f t="shared" si="2"/>
        <v>1</v>
      </c>
      <c r="L8" s="92" t="str">
        <f t="shared" si="3"/>
        <v>6</v>
      </c>
      <c r="M8" s="52">
        <f>SMALL($K$3:$K$8,6)</f>
        <v>3</v>
      </c>
      <c r="N8" s="93" t="str">
        <f>IF(H20=0,"",VLOOKUP(6,$F$15:$G$20,2,FALSE))</f>
        <v>5</v>
      </c>
      <c r="O8" s="53">
        <f t="shared" si="4"/>
        <v>0</v>
      </c>
      <c r="P8" s="58">
        <f t="shared" si="5"/>
        <v>0</v>
      </c>
      <c r="Q8" s="59">
        <f t="shared" si="6"/>
        <v>1</v>
      </c>
      <c r="R8" s="59">
        <f t="shared" si="7"/>
        <v>0</v>
      </c>
      <c r="S8" s="59">
        <f t="shared" si="8"/>
        <v>0</v>
      </c>
      <c r="T8" s="60">
        <f t="shared" si="9"/>
        <v>1</v>
      </c>
      <c r="U8" s="29">
        <f t="shared" si="10"/>
        <v>0</v>
      </c>
      <c r="V8" s="4">
        <f t="shared" si="10"/>
        <v>0</v>
      </c>
      <c r="W8" s="4">
        <f t="shared" si="10"/>
        <v>0</v>
      </c>
      <c r="X8" s="4">
        <f t="shared" si="10"/>
        <v>0</v>
      </c>
      <c r="Y8" s="4">
        <f t="shared" si="10"/>
        <v>1</v>
      </c>
      <c r="Z8" s="4">
        <f t="shared" si="10"/>
        <v>0</v>
      </c>
      <c r="AA8" s="4"/>
      <c r="AB8" s="4">
        <f t="shared" si="11"/>
        <v>0</v>
      </c>
      <c r="AC8" s="4">
        <f t="shared" si="11"/>
        <v>0</v>
      </c>
      <c r="AD8" s="4">
        <f t="shared" si="11"/>
        <v>0</v>
      </c>
      <c r="AE8" s="4">
        <f t="shared" si="11"/>
        <v>0</v>
      </c>
      <c r="AF8" s="4">
        <f t="shared" si="11"/>
        <v>1</v>
      </c>
      <c r="AG8" s="4">
        <f t="shared" si="11"/>
        <v>0</v>
      </c>
      <c r="AH8" s="14"/>
      <c r="AI8" s="14"/>
    </row>
    <row r="9" spans="1:37" ht="18" x14ac:dyDescent="0.2">
      <c r="A9" s="63"/>
      <c r="B9" s="63">
        <f>SMALL($K$3:$K$8,1)</f>
        <v>1</v>
      </c>
      <c r="C9" s="63" t="str">
        <f t="shared" ref="C9:C14" si="12">VLOOKUP(F15,$A$3:$B$8,2,FALSE)</f>
        <v>1</v>
      </c>
      <c r="D9" s="63"/>
      <c r="E9" s="63"/>
      <c r="F9" s="63"/>
      <c r="G9" s="63"/>
      <c r="H9" s="63"/>
      <c r="I9" s="63"/>
      <c r="J9" s="63"/>
      <c r="K9" s="63"/>
      <c r="L9" s="63"/>
      <c r="M9" s="64">
        <f t="shared" ref="M9:M14" si="13">100000*I3+J3</f>
        <v>100000</v>
      </c>
      <c r="N9" s="94"/>
      <c r="O9" s="64"/>
      <c r="P9" s="64"/>
      <c r="Q9" s="64"/>
      <c r="R9" s="64"/>
      <c r="S9" s="66" t="str">
        <f t="shared" ref="S9:S14" si="14">B3</f>
        <v>1</v>
      </c>
      <c r="T9" s="67">
        <f t="shared" ref="T9:T14" si="15">COUNTIF(U3:AA3,1)</f>
        <v>1</v>
      </c>
      <c r="U9" s="67">
        <f t="shared" ref="U9:U14" si="16">COUNTIF(U3:AA3,0.5)</f>
        <v>0</v>
      </c>
      <c r="V9" s="68">
        <f t="shared" ref="V9:V14" si="17">COUNTIF(U3:AA3,0)-COUNTBLANK(C3:H3)</f>
        <v>0</v>
      </c>
      <c r="W9" s="69">
        <f t="shared" ref="W9:W14" si="18">SUM(AB3:AG3)</f>
        <v>1</v>
      </c>
      <c r="X9" s="83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37" ht="18" x14ac:dyDescent="0.2">
      <c r="A10" s="4"/>
      <c r="B10" s="4">
        <f>SMALL($K$3:$K$8,2)</f>
        <v>1</v>
      </c>
      <c r="C10" s="4" t="str">
        <f t="shared" si="12"/>
        <v>5</v>
      </c>
      <c r="D10" s="4">
        <v>1</v>
      </c>
      <c r="E10" s="4"/>
      <c r="F10" s="4"/>
      <c r="G10" s="4"/>
      <c r="H10" s="4"/>
      <c r="I10" s="4"/>
      <c r="J10" s="4"/>
      <c r="K10" s="4"/>
      <c r="L10" s="4"/>
      <c r="M10" s="71">
        <f t="shared" si="13"/>
        <v>0</v>
      </c>
      <c r="N10" s="65"/>
      <c r="O10" s="71"/>
      <c r="P10" s="71"/>
      <c r="Q10" s="71"/>
      <c r="R10" s="71"/>
      <c r="S10" s="66" t="str">
        <f t="shared" si="14"/>
        <v>2</v>
      </c>
      <c r="T10" s="69">
        <f t="shared" si="15"/>
        <v>0</v>
      </c>
      <c r="U10" s="69">
        <f t="shared" si="16"/>
        <v>0</v>
      </c>
      <c r="V10" s="72">
        <f t="shared" si="17"/>
        <v>1</v>
      </c>
      <c r="W10" s="69">
        <f t="shared" si="18"/>
        <v>1</v>
      </c>
      <c r="X10" s="83"/>
      <c r="Y10" s="14"/>
    </row>
    <row r="11" spans="1:37" ht="18" x14ac:dyDescent="0.2">
      <c r="A11" s="4"/>
      <c r="B11" s="4">
        <f>SMALL($K$3:$K$8,3)</f>
        <v>3</v>
      </c>
      <c r="C11" s="4" t="str">
        <f t="shared" si="12"/>
        <v>3</v>
      </c>
      <c r="D11" s="4">
        <v>0</v>
      </c>
      <c r="E11" s="4"/>
      <c r="F11" s="4"/>
      <c r="G11" s="4"/>
      <c r="H11" s="4"/>
      <c r="I11" s="4"/>
      <c r="J11" s="4"/>
      <c r="K11" s="4"/>
      <c r="L11" s="4"/>
      <c r="M11" s="71">
        <f t="shared" si="13"/>
        <v>0</v>
      </c>
      <c r="N11" s="65"/>
      <c r="O11" s="71"/>
      <c r="P11" s="71"/>
      <c r="Q11" s="71"/>
      <c r="R11" s="71"/>
      <c r="S11" s="66" t="str">
        <f t="shared" si="14"/>
        <v>3</v>
      </c>
      <c r="T11" s="69">
        <f t="shared" si="15"/>
        <v>0</v>
      </c>
      <c r="U11" s="69">
        <f t="shared" si="16"/>
        <v>0</v>
      </c>
      <c r="V11" s="72">
        <f t="shared" si="17"/>
        <v>0</v>
      </c>
      <c r="W11" s="69">
        <f t="shared" si="18"/>
        <v>0</v>
      </c>
      <c r="X11" s="83"/>
      <c r="Y11" s="14"/>
    </row>
    <row r="12" spans="1:37" ht="18" x14ac:dyDescent="0.2">
      <c r="A12" s="4"/>
      <c r="B12" s="4">
        <f>SMALL($K$3:$K$8,4)</f>
        <v>3</v>
      </c>
      <c r="C12" s="4" t="str">
        <f t="shared" si="12"/>
        <v>4</v>
      </c>
      <c r="D12" s="73" t="s">
        <v>2</v>
      </c>
      <c r="E12" s="4"/>
      <c r="F12" s="4"/>
      <c r="G12" s="4"/>
      <c r="H12" s="4"/>
      <c r="I12" s="4"/>
      <c r="J12" s="4"/>
      <c r="K12" s="4"/>
      <c r="L12" s="4"/>
      <c r="M12" s="71">
        <f t="shared" si="13"/>
        <v>0</v>
      </c>
      <c r="N12" s="65"/>
      <c r="O12" s="71"/>
      <c r="P12" s="71"/>
      <c r="Q12" s="71"/>
      <c r="R12" s="71"/>
      <c r="S12" s="66" t="str">
        <f t="shared" si="14"/>
        <v>4</v>
      </c>
      <c r="T12" s="69">
        <f t="shared" si="15"/>
        <v>0</v>
      </c>
      <c r="U12" s="69">
        <f t="shared" si="16"/>
        <v>0</v>
      </c>
      <c r="V12" s="72">
        <f t="shared" si="17"/>
        <v>0</v>
      </c>
      <c r="W12" s="69">
        <f t="shared" si="18"/>
        <v>0</v>
      </c>
      <c r="X12" s="83"/>
      <c r="Y12" s="14"/>
    </row>
    <row r="13" spans="1:37" ht="18" x14ac:dyDescent="0.2">
      <c r="A13" s="4"/>
      <c r="B13" s="4">
        <f>SMALL($K$3:$K$8,5)</f>
        <v>3</v>
      </c>
      <c r="C13" s="4" t="str">
        <f t="shared" si="12"/>
        <v>6</v>
      </c>
      <c r="D13" s="4" t="s">
        <v>3</v>
      </c>
      <c r="E13" s="4"/>
      <c r="F13" s="4"/>
      <c r="G13" s="4"/>
      <c r="H13" s="4"/>
      <c r="I13" s="4"/>
      <c r="J13" s="4"/>
      <c r="K13" s="4"/>
      <c r="L13" s="4"/>
      <c r="M13" s="71">
        <f t="shared" si="13"/>
        <v>0</v>
      </c>
      <c r="N13" s="65"/>
      <c r="O13" s="71"/>
      <c r="P13" s="71"/>
      <c r="Q13" s="71"/>
      <c r="R13" s="71"/>
      <c r="S13" s="66" t="str">
        <f t="shared" si="14"/>
        <v>5</v>
      </c>
      <c r="T13" s="69">
        <f t="shared" si="15"/>
        <v>0</v>
      </c>
      <c r="U13" s="69">
        <f t="shared" si="16"/>
        <v>0</v>
      </c>
      <c r="V13" s="72">
        <f t="shared" si="17"/>
        <v>1</v>
      </c>
      <c r="W13" s="69">
        <f t="shared" si="18"/>
        <v>1</v>
      </c>
      <c r="X13" s="83"/>
      <c r="Y13" s="14"/>
    </row>
    <row r="14" spans="1:37" ht="18" x14ac:dyDescent="0.2">
      <c r="A14" s="4"/>
      <c r="B14" s="4">
        <f>SMALL($K$3:$K$8,6)</f>
        <v>3</v>
      </c>
      <c r="C14" s="4" t="str">
        <f t="shared" si="12"/>
        <v>2</v>
      </c>
      <c r="D14" s="4" t="s">
        <v>4</v>
      </c>
      <c r="E14" s="4"/>
      <c r="F14" s="4"/>
      <c r="G14" s="4"/>
      <c r="H14" s="4"/>
      <c r="I14" s="4"/>
      <c r="J14" s="4"/>
      <c r="K14" s="4"/>
      <c r="L14" s="4"/>
      <c r="M14" s="71">
        <f t="shared" si="13"/>
        <v>100000</v>
      </c>
      <c r="N14" s="65"/>
      <c r="O14" s="71"/>
      <c r="P14" s="71"/>
      <c r="Q14" s="71"/>
      <c r="R14" s="71"/>
      <c r="S14" s="66" t="str">
        <f t="shared" si="14"/>
        <v>6</v>
      </c>
      <c r="T14" s="69">
        <f t="shared" si="15"/>
        <v>1</v>
      </c>
      <c r="U14" s="69">
        <f t="shared" si="16"/>
        <v>0</v>
      </c>
      <c r="V14" s="72">
        <f t="shared" si="17"/>
        <v>0</v>
      </c>
      <c r="W14" s="69">
        <f t="shared" si="18"/>
        <v>1</v>
      </c>
      <c r="X14" s="83"/>
      <c r="Y14" s="14"/>
    </row>
    <row r="15" spans="1:37" ht="18" x14ac:dyDescent="0.2">
      <c r="A15" s="75">
        <f t="shared" ref="A15:A20" si="19">RANK(M9,$M$9:$M$14,0)</f>
        <v>1</v>
      </c>
      <c r="B15" s="4" t="str">
        <f t="shared" ref="B15:B20" si="20">B3</f>
        <v>1</v>
      </c>
      <c r="C15" s="4">
        <f t="shared" ref="C15:C20" si="21">M9-ROW()/1000000000-W9/1000000</f>
        <v>99999.999998985004</v>
      </c>
      <c r="D15" s="4">
        <f>SMALL($C$15:$C$20,1)</f>
        <v>-1.0189999999999999E-6</v>
      </c>
      <c r="E15" s="4" t="str">
        <f t="shared" ref="E15:E20" si="22">VLOOKUP(F15,$A$3:$B$8,2,FALSE)</f>
        <v>1</v>
      </c>
      <c r="F15" s="75">
        <f t="shared" ref="F15:F20" si="23">RANK(C15,$C$15:$C$20,0)</f>
        <v>1</v>
      </c>
      <c r="G15" s="4" t="str">
        <f t="shared" ref="G15:G20" si="24">B3</f>
        <v>1</v>
      </c>
      <c r="H15" s="75" t="str">
        <f>VLOOKUP(1,$F$15:$G$20,2,FALSE)</f>
        <v>1</v>
      </c>
      <c r="I15" s="4"/>
      <c r="J15" s="4"/>
      <c r="K15" s="4"/>
      <c r="L15" s="4"/>
      <c r="M15" s="71"/>
      <c r="N15" s="65"/>
      <c r="O15" s="71"/>
      <c r="P15" s="71"/>
      <c r="Q15" s="71"/>
      <c r="R15" s="71"/>
      <c r="S15" s="71"/>
      <c r="T15" s="64"/>
      <c r="U15" s="64"/>
      <c r="V15" s="64"/>
      <c r="W15" s="63"/>
      <c r="X15" s="14"/>
      <c r="Y15" s="14"/>
    </row>
    <row r="16" spans="1:37" ht="18" x14ac:dyDescent="0.2">
      <c r="A16" s="75">
        <f t="shared" si="19"/>
        <v>3</v>
      </c>
      <c r="B16" s="4" t="str">
        <f t="shared" si="20"/>
        <v>2</v>
      </c>
      <c r="C16" s="4">
        <f t="shared" si="21"/>
        <v>-1.0159999999999999E-6</v>
      </c>
      <c r="D16" s="4">
        <f>SMALL($C$15:$C$20,2)</f>
        <v>-1.0159999999999999E-6</v>
      </c>
      <c r="E16" s="4" t="str">
        <f t="shared" si="22"/>
        <v>5</v>
      </c>
      <c r="F16" s="75">
        <f t="shared" si="23"/>
        <v>5</v>
      </c>
      <c r="G16" s="4" t="str">
        <f t="shared" si="24"/>
        <v>2</v>
      </c>
      <c r="H16" s="75" t="str">
        <f>VLOOKUP(2,$F$15:$G$20,2,FALSE)</f>
        <v>6</v>
      </c>
      <c r="I16" s="4"/>
      <c r="J16" s="4"/>
      <c r="K16" s="4"/>
      <c r="L16" s="4"/>
      <c r="M16" s="71"/>
      <c r="N16" s="65"/>
      <c r="O16" s="71"/>
      <c r="P16" s="71"/>
      <c r="Q16" s="71"/>
      <c r="R16" s="71"/>
      <c r="S16" s="71"/>
      <c r="T16" s="71"/>
      <c r="U16" s="71"/>
      <c r="V16" s="71"/>
      <c r="W16" s="4"/>
      <c r="X16" s="14"/>
      <c r="Y16" s="14"/>
    </row>
    <row r="17" spans="1:25" ht="18" x14ac:dyDescent="0.2">
      <c r="A17" s="75">
        <f t="shared" si="19"/>
        <v>3</v>
      </c>
      <c r="B17" s="4" t="str">
        <f t="shared" si="20"/>
        <v>3</v>
      </c>
      <c r="C17" s="4">
        <f t="shared" si="21"/>
        <v>-1.7E-8</v>
      </c>
      <c r="D17" s="4">
        <f>SMALL($C$15:$C$20,3)</f>
        <v>-1.7999999999999999E-8</v>
      </c>
      <c r="E17" s="4" t="str">
        <f t="shared" si="22"/>
        <v>3</v>
      </c>
      <c r="F17" s="75">
        <f t="shared" si="23"/>
        <v>3</v>
      </c>
      <c r="G17" s="4" t="str">
        <f t="shared" si="24"/>
        <v>3</v>
      </c>
      <c r="H17" s="75" t="str">
        <f>VLOOKUP(3,$F$15:$G$20,2,FALSE)</f>
        <v>3</v>
      </c>
      <c r="I17" s="4"/>
      <c r="J17" s="4"/>
      <c r="K17" s="4"/>
      <c r="L17" s="4"/>
      <c r="M17" s="71"/>
      <c r="N17" s="65"/>
      <c r="O17" s="71"/>
      <c r="P17" s="71"/>
      <c r="Q17" s="71"/>
      <c r="R17" s="71"/>
      <c r="S17" s="71"/>
      <c r="T17" s="71"/>
      <c r="U17" s="71"/>
      <c r="V17" s="71"/>
      <c r="W17" s="4"/>
      <c r="X17" s="14"/>
      <c r="Y17" s="14"/>
    </row>
    <row r="18" spans="1:25" ht="18" x14ac:dyDescent="0.2">
      <c r="A18" s="75">
        <f t="shared" si="19"/>
        <v>3</v>
      </c>
      <c r="B18" s="4" t="str">
        <f t="shared" si="20"/>
        <v>4</v>
      </c>
      <c r="C18" s="4">
        <f t="shared" si="21"/>
        <v>-1.7999999999999999E-8</v>
      </c>
      <c r="D18" s="4">
        <f>SMALL($C$15:$C$20,4)</f>
        <v>-1.7E-8</v>
      </c>
      <c r="E18" s="4" t="str">
        <f t="shared" si="22"/>
        <v>4</v>
      </c>
      <c r="F18" s="75">
        <f t="shared" si="23"/>
        <v>4</v>
      </c>
      <c r="G18" s="4" t="str">
        <f t="shared" si="24"/>
        <v>4</v>
      </c>
      <c r="H18" s="75" t="str">
        <f>VLOOKUP(4,$F$15:$G$20,2,FALSE)</f>
        <v>4</v>
      </c>
      <c r="I18" s="4"/>
      <c r="J18" s="4"/>
      <c r="K18" s="4"/>
      <c r="L18" s="4"/>
      <c r="M18" s="71"/>
      <c r="N18" s="65"/>
      <c r="O18" s="71"/>
      <c r="P18" s="71"/>
      <c r="Q18" s="71"/>
      <c r="R18" s="71"/>
      <c r="S18" s="71"/>
      <c r="T18" s="71"/>
      <c r="U18" s="71"/>
      <c r="V18" s="71"/>
      <c r="W18" s="4"/>
      <c r="X18" s="14"/>
      <c r="Y18" s="14"/>
    </row>
    <row r="19" spans="1:25" ht="18" x14ac:dyDescent="0.2">
      <c r="A19" s="75">
        <f t="shared" si="19"/>
        <v>3</v>
      </c>
      <c r="B19" s="4" t="str">
        <f t="shared" si="20"/>
        <v>5</v>
      </c>
      <c r="C19" s="4">
        <f t="shared" si="21"/>
        <v>-1.0189999999999999E-6</v>
      </c>
      <c r="D19" s="4">
        <f>SMALL($C$15:$C$20,5)</f>
        <v>99999.999998980013</v>
      </c>
      <c r="E19" s="4" t="str">
        <f t="shared" si="22"/>
        <v>6</v>
      </c>
      <c r="F19" s="75">
        <f t="shared" si="23"/>
        <v>6</v>
      </c>
      <c r="G19" s="4" t="str">
        <f t="shared" si="24"/>
        <v>5</v>
      </c>
      <c r="H19" s="75" t="str">
        <f>VLOOKUP(5,$F$15:$G$20,2,FALSE)</f>
        <v>2</v>
      </c>
      <c r="I19" s="4"/>
      <c r="J19" s="4"/>
      <c r="K19" s="4"/>
      <c r="L19" s="4"/>
      <c r="M19" s="71"/>
      <c r="N19" s="65"/>
      <c r="O19" s="71"/>
      <c r="P19" s="71"/>
      <c r="Q19" s="71"/>
      <c r="R19" s="71"/>
      <c r="S19" s="71"/>
      <c r="T19" s="71"/>
      <c r="U19" s="71"/>
      <c r="V19" s="71"/>
      <c r="W19" s="4"/>
      <c r="X19" s="14"/>
      <c r="Y19" s="14"/>
    </row>
    <row r="20" spans="1:25" ht="18" x14ac:dyDescent="0.2">
      <c r="A20" s="75">
        <f t="shared" si="19"/>
        <v>1</v>
      </c>
      <c r="B20" s="4" t="str">
        <f t="shared" si="20"/>
        <v>6</v>
      </c>
      <c r="C20" s="4">
        <f t="shared" si="21"/>
        <v>99999.999998980013</v>
      </c>
      <c r="D20" s="4">
        <f>SMALL($C$15:$C$20,6)</f>
        <v>99999.999998985004</v>
      </c>
      <c r="E20" s="4" t="str">
        <f t="shared" si="22"/>
        <v>2</v>
      </c>
      <c r="F20" s="75">
        <f t="shared" si="23"/>
        <v>2</v>
      </c>
      <c r="G20" s="4" t="str">
        <f t="shared" si="24"/>
        <v>6</v>
      </c>
      <c r="H20" s="75" t="str">
        <f>VLOOKUP(6,$F$15:$G$20,2,FALSE)</f>
        <v>5</v>
      </c>
      <c r="I20" s="4"/>
      <c r="J20" s="4"/>
      <c r="K20" s="4"/>
      <c r="L20" s="4"/>
      <c r="M20" s="71"/>
      <c r="N20" s="65"/>
      <c r="O20" s="71"/>
      <c r="P20" s="71"/>
      <c r="Q20" s="71"/>
      <c r="R20" s="71"/>
      <c r="S20" s="71"/>
      <c r="T20" s="71"/>
      <c r="U20" s="71"/>
      <c r="V20" s="71"/>
      <c r="W20" s="4"/>
      <c r="X20" s="14"/>
      <c r="Y20" s="14"/>
    </row>
    <row r="21" spans="1:25" ht="18" x14ac:dyDescent="0.2">
      <c r="A21" s="14"/>
      <c r="B21" s="14"/>
      <c r="C21" s="14"/>
      <c r="D21" s="14"/>
      <c r="E21" s="14"/>
      <c r="F21" s="14"/>
      <c r="G21" s="14"/>
      <c r="H21" s="76"/>
      <c r="I21" s="14"/>
      <c r="J21" s="14"/>
      <c r="K21" s="14"/>
      <c r="L21" s="14"/>
      <c r="M21" s="77"/>
      <c r="N21" s="78"/>
      <c r="O21" s="77"/>
      <c r="P21" s="77"/>
      <c r="Q21" s="77"/>
      <c r="R21" s="77"/>
      <c r="S21" s="77"/>
      <c r="T21" s="77"/>
      <c r="U21" s="77"/>
      <c r="V21" s="77"/>
    </row>
    <row r="22" spans="1:25" ht="18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77"/>
      <c r="N22" s="78"/>
      <c r="O22" s="77"/>
      <c r="P22" s="77"/>
      <c r="Q22" s="77"/>
      <c r="R22" s="77"/>
      <c r="S22" s="77"/>
      <c r="T22" s="77"/>
      <c r="U22" s="77"/>
      <c r="V22" s="77"/>
    </row>
    <row r="23" spans="1:25" ht="18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77"/>
      <c r="N23" s="78"/>
      <c r="O23" s="77"/>
      <c r="P23" s="77"/>
      <c r="Q23" s="77"/>
      <c r="R23" s="77"/>
      <c r="S23" s="77"/>
      <c r="T23" s="77"/>
      <c r="U23" s="77"/>
      <c r="V23" s="77"/>
    </row>
    <row r="24" spans="1:25" ht="18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77"/>
      <c r="N24" s="78"/>
      <c r="O24" s="77"/>
      <c r="P24" s="77"/>
      <c r="Q24" s="77"/>
      <c r="R24" s="77"/>
      <c r="S24" s="77"/>
      <c r="T24" s="77"/>
      <c r="U24" s="77"/>
      <c r="V24" s="77"/>
    </row>
    <row r="25" spans="1:25" ht="18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77"/>
      <c r="N25" s="78"/>
      <c r="O25" s="77"/>
      <c r="P25" s="77"/>
      <c r="Q25" s="77"/>
      <c r="R25" s="77"/>
      <c r="S25" s="77"/>
      <c r="T25" s="77"/>
      <c r="U25" s="77"/>
      <c r="V25" s="77"/>
    </row>
    <row r="26" spans="1:25" ht="18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77"/>
      <c r="N26" s="78"/>
      <c r="O26" s="77"/>
      <c r="P26" s="77"/>
      <c r="Q26" s="77"/>
      <c r="R26" s="77"/>
      <c r="S26" s="77"/>
      <c r="T26" s="77"/>
      <c r="U26" s="77"/>
      <c r="V26" s="77"/>
    </row>
    <row r="27" spans="1:25" ht="18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77"/>
      <c r="N27" s="78"/>
      <c r="O27" s="77"/>
      <c r="P27" s="77"/>
      <c r="Q27" s="77"/>
      <c r="R27" s="77"/>
      <c r="S27" s="77"/>
      <c r="T27" s="77"/>
      <c r="U27" s="77"/>
      <c r="V27" s="77"/>
    </row>
    <row r="28" spans="1:25" ht="18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77"/>
      <c r="N28" s="78"/>
      <c r="O28" s="77"/>
      <c r="P28" s="77"/>
      <c r="Q28" s="77"/>
      <c r="R28" s="77"/>
      <c r="S28" s="77"/>
      <c r="T28" s="77"/>
      <c r="U28" s="77"/>
      <c r="V28" s="77"/>
    </row>
    <row r="29" spans="1:25" ht="18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77"/>
      <c r="N29" s="78"/>
      <c r="O29" s="77"/>
      <c r="P29" s="77"/>
      <c r="Q29" s="77"/>
      <c r="R29" s="77"/>
      <c r="S29" s="77"/>
      <c r="T29" s="77"/>
      <c r="U29" s="77"/>
      <c r="V29" s="77"/>
    </row>
    <row r="30" spans="1:25" ht="18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77"/>
      <c r="N30" s="78"/>
      <c r="O30" s="77"/>
      <c r="P30" s="77"/>
      <c r="Q30" s="77"/>
      <c r="R30" s="77"/>
      <c r="S30" s="77"/>
      <c r="T30" s="77"/>
      <c r="U30" s="77"/>
      <c r="V30" s="77"/>
    </row>
    <row r="31" spans="1:25" ht="18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77"/>
      <c r="N31" s="78"/>
      <c r="O31" s="77"/>
      <c r="P31" s="77"/>
      <c r="Q31" s="77"/>
      <c r="R31" s="77"/>
      <c r="S31" s="77"/>
      <c r="T31" s="77"/>
      <c r="U31" s="77"/>
      <c r="V31" s="77"/>
    </row>
    <row r="32" spans="1:25" ht="18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77"/>
      <c r="N32" s="78"/>
      <c r="O32" s="77"/>
      <c r="P32" s="77"/>
      <c r="Q32" s="77"/>
      <c r="R32" s="77"/>
      <c r="S32" s="77"/>
      <c r="T32" s="77"/>
      <c r="U32" s="77"/>
      <c r="V32" s="77"/>
    </row>
    <row r="33" spans="1:22" ht="18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77"/>
      <c r="N33" s="78"/>
      <c r="O33" s="77"/>
      <c r="P33" s="77"/>
      <c r="Q33" s="77"/>
      <c r="R33" s="77"/>
      <c r="S33" s="77"/>
      <c r="T33" s="77"/>
      <c r="U33" s="77"/>
      <c r="V33" s="77"/>
    </row>
    <row r="34" spans="1:22" ht="18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77"/>
      <c r="N34" s="78"/>
      <c r="O34" s="77"/>
      <c r="P34" s="77"/>
      <c r="Q34" s="77"/>
      <c r="R34" s="77"/>
      <c r="S34" s="77"/>
      <c r="T34" s="77"/>
      <c r="U34" s="77"/>
      <c r="V34" s="77"/>
    </row>
    <row r="35" spans="1:22" ht="18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77"/>
      <c r="N35" s="78"/>
      <c r="O35" s="77"/>
      <c r="P35" s="77"/>
      <c r="Q35" s="77"/>
      <c r="R35" s="77"/>
      <c r="S35" s="77"/>
      <c r="T35" s="77"/>
      <c r="U35" s="77"/>
      <c r="V35" s="77"/>
    </row>
    <row r="36" spans="1:22" ht="18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77"/>
      <c r="N36" s="78"/>
      <c r="O36" s="77"/>
      <c r="P36" s="77"/>
      <c r="Q36" s="77"/>
      <c r="R36" s="77"/>
      <c r="S36" s="77"/>
      <c r="T36" s="77"/>
      <c r="U36" s="77"/>
      <c r="V36" s="77"/>
    </row>
    <row r="37" spans="1:22" ht="18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77"/>
      <c r="N37" s="78"/>
      <c r="O37" s="77"/>
      <c r="P37" s="77"/>
      <c r="Q37" s="77"/>
      <c r="R37" s="77"/>
      <c r="S37" s="77"/>
      <c r="T37" s="77"/>
      <c r="U37" s="77"/>
      <c r="V37" s="77"/>
    </row>
    <row r="38" spans="1:22" ht="18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77"/>
      <c r="N38" s="78"/>
      <c r="O38" s="77"/>
      <c r="P38" s="77"/>
      <c r="Q38" s="77"/>
      <c r="R38" s="77"/>
      <c r="S38" s="77"/>
      <c r="T38" s="77"/>
      <c r="U38" s="77"/>
      <c r="V38" s="77"/>
    </row>
    <row r="39" spans="1:22" ht="18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77"/>
      <c r="N39" s="78"/>
      <c r="O39" s="77"/>
      <c r="P39" s="77"/>
      <c r="Q39" s="77"/>
      <c r="R39" s="77"/>
      <c r="S39" s="77"/>
      <c r="T39" s="77"/>
      <c r="U39" s="77"/>
      <c r="V39" s="77"/>
    </row>
    <row r="40" spans="1:22" ht="18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77"/>
      <c r="N40" s="78"/>
      <c r="O40" s="77"/>
      <c r="P40" s="77"/>
      <c r="Q40" s="77"/>
      <c r="R40" s="77"/>
      <c r="S40" s="77"/>
      <c r="T40" s="77"/>
      <c r="U40" s="77"/>
      <c r="V40" s="77"/>
    </row>
    <row r="41" spans="1:22" ht="18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77"/>
      <c r="N41" s="78"/>
      <c r="O41" s="77"/>
      <c r="P41" s="77"/>
      <c r="Q41" s="77"/>
      <c r="R41" s="77"/>
      <c r="S41" s="77"/>
      <c r="T41" s="77"/>
      <c r="U41" s="77"/>
      <c r="V41" s="77"/>
    </row>
    <row r="42" spans="1:22" ht="18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77"/>
      <c r="N42" s="78"/>
      <c r="O42" s="77"/>
      <c r="P42" s="77"/>
      <c r="Q42" s="77"/>
      <c r="R42" s="77"/>
      <c r="S42" s="77"/>
      <c r="T42" s="77"/>
      <c r="U42" s="77"/>
      <c r="V42" s="77"/>
    </row>
    <row r="43" spans="1:22" ht="18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77"/>
      <c r="N43" s="78"/>
      <c r="O43" s="77"/>
      <c r="P43" s="77"/>
      <c r="Q43" s="77"/>
      <c r="R43" s="77"/>
      <c r="S43" s="77"/>
      <c r="T43" s="77"/>
      <c r="U43" s="77"/>
      <c r="V43" s="77"/>
    </row>
    <row r="44" spans="1:22" ht="18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77"/>
      <c r="N44" s="78"/>
      <c r="O44" s="77"/>
      <c r="P44" s="77"/>
      <c r="Q44" s="77"/>
      <c r="R44" s="77"/>
      <c r="S44" s="77"/>
      <c r="T44" s="77"/>
      <c r="U44" s="77"/>
      <c r="V44" s="77"/>
    </row>
    <row r="45" spans="1:22" ht="18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77"/>
      <c r="N45" s="78"/>
      <c r="O45" s="77"/>
      <c r="P45" s="77"/>
      <c r="Q45" s="77"/>
      <c r="R45" s="77"/>
      <c r="S45" s="77"/>
      <c r="T45" s="77"/>
      <c r="U45" s="77"/>
      <c r="V45" s="77"/>
    </row>
    <row r="46" spans="1:22" ht="18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77"/>
      <c r="N46" s="78"/>
      <c r="O46" s="77"/>
      <c r="P46" s="77"/>
      <c r="Q46" s="77"/>
      <c r="R46" s="77"/>
      <c r="S46" s="77"/>
      <c r="T46" s="77"/>
      <c r="U46" s="77"/>
      <c r="V46" s="77"/>
    </row>
    <row r="47" spans="1:22" ht="18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77"/>
      <c r="N47" s="78"/>
      <c r="O47" s="77"/>
      <c r="P47" s="77"/>
      <c r="Q47" s="77"/>
      <c r="R47" s="77"/>
      <c r="S47" s="77"/>
      <c r="T47" s="77"/>
      <c r="U47" s="77"/>
      <c r="V47" s="77"/>
    </row>
    <row r="48" spans="1:22" ht="18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77"/>
      <c r="N48" s="78"/>
      <c r="O48" s="77"/>
      <c r="P48" s="77"/>
      <c r="Q48" s="77"/>
      <c r="R48" s="77"/>
      <c r="S48" s="77"/>
      <c r="T48" s="77"/>
      <c r="U48" s="77"/>
      <c r="V48" s="77"/>
    </row>
    <row r="49" spans="1:22" ht="18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77"/>
      <c r="N49" s="78"/>
      <c r="O49" s="77"/>
      <c r="P49" s="77"/>
      <c r="Q49" s="77"/>
      <c r="R49" s="77"/>
      <c r="S49" s="77"/>
      <c r="T49" s="77"/>
      <c r="U49" s="77"/>
      <c r="V49" s="77"/>
    </row>
    <row r="50" spans="1:22" ht="18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77"/>
      <c r="N50" s="78"/>
      <c r="O50" s="77"/>
      <c r="P50" s="77"/>
      <c r="Q50" s="77"/>
      <c r="R50" s="77"/>
      <c r="S50" s="77"/>
      <c r="T50" s="77"/>
      <c r="U50" s="77"/>
      <c r="V50" s="77"/>
    </row>
    <row r="51" spans="1:22" ht="18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77"/>
      <c r="N51" s="78"/>
      <c r="O51" s="77"/>
      <c r="P51" s="77"/>
      <c r="Q51" s="77"/>
      <c r="R51" s="77"/>
      <c r="S51" s="77"/>
      <c r="T51" s="77"/>
      <c r="U51" s="77"/>
      <c r="V51" s="77"/>
    </row>
    <row r="52" spans="1:22" ht="18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77"/>
      <c r="N52" s="78"/>
      <c r="O52" s="77"/>
      <c r="P52" s="77"/>
      <c r="Q52" s="77"/>
      <c r="R52" s="77"/>
      <c r="S52" s="77"/>
      <c r="T52" s="77"/>
      <c r="U52" s="77"/>
      <c r="V52" s="77"/>
    </row>
    <row r="53" spans="1:22" ht="18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77"/>
      <c r="N53" s="78"/>
      <c r="O53" s="77"/>
      <c r="P53" s="77"/>
      <c r="Q53" s="77"/>
      <c r="R53" s="77"/>
      <c r="S53" s="77"/>
      <c r="T53" s="77"/>
      <c r="U53" s="77"/>
      <c r="V53" s="77"/>
    </row>
    <row r="54" spans="1:22" ht="18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77"/>
      <c r="N54" s="78"/>
      <c r="O54" s="77"/>
      <c r="P54" s="77"/>
      <c r="Q54" s="77"/>
      <c r="R54" s="77"/>
      <c r="S54" s="77"/>
      <c r="T54" s="77"/>
      <c r="U54" s="77"/>
      <c r="V54" s="77"/>
    </row>
    <row r="55" spans="1:22" ht="18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77"/>
      <c r="N55" s="78"/>
      <c r="O55" s="77"/>
      <c r="P55" s="77"/>
      <c r="Q55" s="77"/>
      <c r="R55" s="77"/>
      <c r="S55" s="77"/>
      <c r="T55" s="77"/>
      <c r="U55" s="77"/>
      <c r="V55" s="77"/>
    </row>
    <row r="56" spans="1:22" ht="18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77"/>
      <c r="N56" s="78"/>
      <c r="O56" s="77"/>
      <c r="P56" s="77"/>
      <c r="Q56" s="77"/>
      <c r="R56" s="77"/>
      <c r="S56" s="77"/>
      <c r="T56" s="77"/>
      <c r="U56" s="77"/>
      <c r="V56" s="77"/>
    </row>
    <row r="57" spans="1:22" ht="18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77"/>
      <c r="N57" s="78"/>
      <c r="O57" s="77"/>
      <c r="P57" s="77"/>
      <c r="Q57" s="77"/>
      <c r="R57" s="77"/>
      <c r="S57" s="77"/>
      <c r="T57" s="77"/>
      <c r="U57" s="77"/>
      <c r="V57" s="77"/>
    </row>
    <row r="58" spans="1:22" ht="18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77"/>
      <c r="N58" s="78"/>
      <c r="O58" s="77"/>
      <c r="P58" s="77"/>
      <c r="Q58" s="77"/>
      <c r="R58" s="77"/>
      <c r="S58" s="77"/>
      <c r="T58" s="77"/>
      <c r="U58" s="77"/>
      <c r="V58" s="77"/>
    </row>
    <row r="59" spans="1:22" ht="18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77"/>
      <c r="N59" s="78"/>
      <c r="O59" s="77"/>
      <c r="P59" s="77"/>
      <c r="Q59" s="77"/>
      <c r="R59" s="77"/>
      <c r="S59" s="77"/>
      <c r="T59" s="77"/>
      <c r="U59" s="77"/>
      <c r="V59" s="77"/>
    </row>
    <row r="60" spans="1:22" ht="18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77"/>
      <c r="N60" s="78"/>
      <c r="O60" s="77"/>
      <c r="P60" s="77"/>
      <c r="Q60" s="77"/>
      <c r="R60" s="77"/>
      <c r="S60" s="77"/>
      <c r="T60" s="77"/>
      <c r="U60" s="77"/>
      <c r="V60" s="77"/>
    </row>
    <row r="61" spans="1:22" ht="18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77"/>
      <c r="N61" s="78"/>
      <c r="O61" s="77"/>
      <c r="P61" s="77"/>
      <c r="Q61" s="77"/>
      <c r="R61" s="77"/>
      <c r="S61" s="77"/>
      <c r="T61" s="77"/>
      <c r="U61" s="77"/>
      <c r="V61" s="77"/>
    </row>
    <row r="62" spans="1:22" ht="18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77"/>
      <c r="N62" s="78"/>
      <c r="O62" s="77"/>
      <c r="P62" s="77"/>
      <c r="Q62" s="77"/>
      <c r="R62" s="77"/>
      <c r="S62" s="77"/>
      <c r="T62" s="77"/>
      <c r="U62" s="77"/>
      <c r="V62" s="77"/>
    </row>
    <row r="63" spans="1:22" ht="18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77"/>
      <c r="N63" s="78"/>
      <c r="O63" s="77"/>
      <c r="P63" s="77"/>
      <c r="Q63" s="77"/>
      <c r="R63" s="77"/>
      <c r="S63" s="77"/>
      <c r="T63" s="77"/>
      <c r="U63" s="77"/>
      <c r="V63" s="77"/>
    </row>
    <row r="64" spans="1:22" ht="18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77"/>
      <c r="N64" s="78"/>
      <c r="O64" s="77"/>
      <c r="P64" s="77"/>
      <c r="Q64" s="77"/>
      <c r="R64" s="77"/>
      <c r="S64" s="77"/>
      <c r="T64" s="77"/>
      <c r="U64" s="77"/>
      <c r="V64" s="77"/>
    </row>
    <row r="65" spans="1:22" ht="18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77"/>
      <c r="N65" s="78"/>
      <c r="O65" s="77"/>
      <c r="P65" s="77"/>
      <c r="Q65" s="77"/>
      <c r="R65" s="77"/>
      <c r="S65" s="77"/>
      <c r="T65" s="77"/>
      <c r="U65" s="77"/>
      <c r="V65" s="77"/>
    </row>
    <row r="66" spans="1:22" ht="18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77"/>
      <c r="N66" s="78"/>
      <c r="O66" s="77"/>
      <c r="P66" s="77"/>
      <c r="Q66" s="77"/>
      <c r="R66" s="77"/>
      <c r="S66" s="77"/>
      <c r="T66" s="77"/>
      <c r="U66" s="77"/>
      <c r="V66" s="77"/>
    </row>
    <row r="67" spans="1:22" ht="18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77"/>
      <c r="N67" s="78"/>
      <c r="O67" s="77"/>
      <c r="P67" s="77"/>
      <c r="Q67" s="77"/>
      <c r="R67" s="77"/>
      <c r="S67" s="77"/>
      <c r="T67" s="77"/>
      <c r="U67" s="77"/>
      <c r="V67" s="77"/>
    </row>
    <row r="68" spans="1:22" ht="18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77"/>
      <c r="N68" s="78"/>
      <c r="O68" s="77"/>
      <c r="P68" s="77"/>
      <c r="Q68" s="77"/>
      <c r="R68" s="77"/>
      <c r="S68" s="77"/>
      <c r="T68" s="77"/>
      <c r="U68" s="77"/>
      <c r="V68" s="77"/>
    </row>
    <row r="69" spans="1:22" ht="18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77"/>
      <c r="N69" s="78"/>
      <c r="O69" s="77"/>
      <c r="P69" s="77"/>
      <c r="Q69" s="77"/>
      <c r="R69" s="77"/>
      <c r="S69" s="77"/>
      <c r="T69" s="77"/>
      <c r="U69" s="77"/>
      <c r="V69" s="77"/>
    </row>
    <row r="70" spans="1:22" ht="18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77"/>
      <c r="N70" s="78"/>
      <c r="O70" s="77"/>
      <c r="P70" s="77"/>
      <c r="Q70" s="77"/>
      <c r="R70" s="77"/>
      <c r="S70" s="77"/>
      <c r="T70" s="77"/>
      <c r="U70" s="77"/>
      <c r="V70" s="77"/>
    </row>
    <row r="71" spans="1:22" ht="18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77"/>
      <c r="N71" s="78"/>
      <c r="O71" s="77"/>
      <c r="P71" s="77"/>
      <c r="Q71" s="77"/>
      <c r="R71" s="77"/>
      <c r="S71" s="77"/>
      <c r="T71" s="77"/>
      <c r="U71" s="77"/>
      <c r="V71" s="77"/>
    </row>
    <row r="72" spans="1:22" ht="18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77"/>
      <c r="N72" s="78"/>
      <c r="O72" s="77"/>
      <c r="P72" s="77"/>
      <c r="Q72" s="77"/>
      <c r="R72" s="77"/>
      <c r="S72" s="77"/>
      <c r="T72" s="77"/>
      <c r="U72" s="77"/>
      <c r="V72" s="77"/>
    </row>
    <row r="73" spans="1:22" ht="18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77"/>
      <c r="N73" s="78"/>
      <c r="O73" s="77"/>
      <c r="P73" s="77"/>
      <c r="Q73" s="77"/>
      <c r="R73" s="77"/>
      <c r="S73" s="77"/>
      <c r="T73" s="77"/>
      <c r="U73" s="77"/>
      <c r="V73" s="77"/>
    </row>
    <row r="74" spans="1:22" ht="18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77"/>
      <c r="N74" s="78"/>
      <c r="O74" s="77"/>
      <c r="P74" s="77"/>
      <c r="Q74" s="77"/>
      <c r="R74" s="77"/>
      <c r="S74" s="77"/>
      <c r="T74" s="77"/>
      <c r="U74" s="77"/>
      <c r="V74" s="77"/>
    </row>
    <row r="75" spans="1:22" ht="18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77"/>
      <c r="N75" s="78"/>
      <c r="O75" s="77"/>
      <c r="P75" s="77"/>
      <c r="Q75" s="77"/>
      <c r="R75" s="77"/>
      <c r="S75" s="77"/>
      <c r="T75" s="77"/>
      <c r="U75" s="77"/>
      <c r="V75" s="77"/>
    </row>
    <row r="76" spans="1:22" ht="18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77"/>
      <c r="N76" s="78"/>
      <c r="O76" s="77"/>
      <c r="P76" s="77"/>
      <c r="Q76" s="77"/>
      <c r="R76" s="77"/>
      <c r="S76" s="77"/>
      <c r="T76" s="77"/>
      <c r="U76" s="77"/>
      <c r="V76" s="77"/>
    </row>
    <row r="77" spans="1:22" ht="18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77"/>
      <c r="N77" s="78"/>
      <c r="O77" s="77"/>
      <c r="P77" s="77"/>
      <c r="Q77" s="77"/>
      <c r="R77" s="77"/>
      <c r="S77" s="77"/>
      <c r="T77" s="77"/>
      <c r="U77" s="77"/>
      <c r="V77" s="77"/>
    </row>
    <row r="78" spans="1:22" ht="18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77"/>
      <c r="N78" s="78"/>
      <c r="O78" s="77"/>
      <c r="P78" s="77"/>
      <c r="Q78" s="77"/>
      <c r="R78" s="77"/>
      <c r="S78" s="77"/>
      <c r="T78" s="77"/>
      <c r="U78" s="77"/>
      <c r="V78" s="77"/>
    </row>
    <row r="79" spans="1:22" ht="18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77"/>
      <c r="N79" s="78"/>
      <c r="O79" s="77"/>
      <c r="P79" s="77"/>
      <c r="Q79" s="77"/>
      <c r="R79" s="77"/>
      <c r="S79" s="77"/>
      <c r="T79" s="77"/>
      <c r="U79" s="77"/>
      <c r="V79" s="77"/>
    </row>
    <row r="80" spans="1:22" ht="18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77"/>
      <c r="N80" s="78"/>
      <c r="O80" s="77"/>
      <c r="P80" s="77"/>
      <c r="Q80" s="77"/>
      <c r="R80" s="77"/>
      <c r="S80" s="77"/>
      <c r="T80" s="77"/>
      <c r="U80" s="77"/>
      <c r="V80" s="77"/>
    </row>
    <row r="81" spans="13:22" ht="18" x14ac:dyDescent="0.2">
      <c r="M81" s="77"/>
      <c r="N81" s="65"/>
      <c r="O81" s="77"/>
      <c r="P81" s="77"/>
      <c r="Q81" s="77"/>
      <c r="R81" s="77"/>
      <c r="S81" s="77"/>
      <c r="T81" s="77"/>
      <c r="U81" s="77"/>
      <c r="V81" s="77"/>
    </row>
    <row r="82" spans="13:22" ht="18" x14ac:dyDescent="0.2">
      <c r="M82" s="77"/>
      <c r="N82" s="65"/>
      <c r="O82" s="77"/>
      <c r="P82" s="77"/>
      <c r="Q82" s="77"/>
      <c r="R82" s="77"/>
      <c r="S82" s="77"/>
      <c r="T82" s="77"/>
      <c r="U82" s="77"/>
      <c r="V82" s="77"/>
    </row>
    <row r="83" spans="13:22" ht="18" x14ac:dyDescent="0.2">
      <c r="M83" s="77"/>
      <c r="N83" s="65"/>
      <c r="O83" s="77"/>
      <c r="P83" s="77"/>
      <c r="Q83" s="77"/>
      <c r="R83" s="77"/>
      <c r="S83" s="77"/>
      <c r="T83" s="77"/>
      <c r="U83" s="77"/>
      <c r="V83" s="77"/>
    </row>
    <row r="84" spans="13:22" ht="18" x14ac:dyDescent="0.2">
      <c r="M84" s="77"/>
      <c r="N84" s="65"/>
      <c r="O84" s="77"/>
      <c r="P84" s="77"/>
      <c r="Q84" s="77"/>
      <c r="R84" s="77"/>
      <c r="S84" s="77"/>
      <c r="T84" s="77"/>
      <c r="U84" s="77"/>
      <c r="V84" s="77"/>
    </row>
    <row r="85" spans="13:22" ht="18" x14ac:dyDescent="0.2">
      <c r="M85" s="77"/>
      <c r="N85" s="65"/>
      <c r="O85" s="77"/>
      <c r="P85" s="77"/>
      <c r="Q85" s="77"/>
      <c r="R85" s="77"/>
      <c r="S85" s="77"/>
      <c r="T85" s="77"/>
      <c r="U85" s="77"/>
      <c r="V85" s="77"/>
    </row>
    <row r="86" spans="13:22" ht="18" x14ac:dyDescent="0.2">
      <c r="M86" s="77"/>
      <c r="N86" s="65"/>
      <c r="O86" s="77"/>
      <c r="P86" s="77"/>
      <c r="Q86" s="77"/>
      <c r="R86" s="77"/>
      <c r="S86" s="77"/>
      <c r="T86" s="77"/>
      <c r="U86" s="77"/>
      <c r="V86" s="77"/>
    </row>
  </sheetData>
  <sheetProtection sheet="1" objects="1" scenarios="1" selectLockedCells="1"/>
  <mergeCells count="4">
    <mergeCell ref="A1:B1"/>
    <mergeCell ref="C1:H1"/>
    <mergeCell ref="I1:J1"/>
    <mergeCell ref="K1:L1"/>
  </mergeCells>
  <conditionalFormatting sqref="K3:L8 M9:S86 T15:V86">
    <cfRule type="cellIs" dxfId="35" priority="1" stopIfTrue="1" operator="equal">
      <formula>1</formula>
    </cfRule>
    <cfRule type="cellIs" dxfId="34" priority="2" stopIfTrue="1" operator="equal">
      <formula>2</formula>
    </cfRule>
    <cfRule type="cellIs" dxfId="33" priority="3" stopIfTrue="1" operator="equal">
      <formula>3</formula>
    </cfRule>
  </conditionalFormatting>
  <conditionalFormatting sqref="M3:M8">
    <cfRule type="cellIs" dxfId="32" priority="4" stopIfTrue="1" operator="equal">
      <formula>3</formula>
    </cfRule>
    <cfRule type="cellIs" dxfId="31" priority="5" stopIfTrue="1" operator="equal">
      <formula>2</formula>
    </cfRule>
    <cfRule type="cellIs" dxfId="30" priority="6" stopIfTrue="1" operator="equal">
      <formula>1</formula>
    </cfRule>
  </conditionalFormatting>
  <dataValidations count="1">
    <dataValidation type="list" allowBlank="1" showErrorMessage="1" sqref="D3:H3 E4:H4 F5:H5 G6:H6 H7">
      <formula1>$D$9:$D$14</formula1>
      <formula2>0</formula2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0"/>
  <sheetViews>
    <sheetView showRowColHeaders="0" workbookViewId="0">
      <selection activeCell="J9" sqref="J9"/>
    </sheetView>
  </sheetViews>
  <sheetFormatPr baseColWidth="10" defaultRowHeight="12.75" x14ac:dyDescent="0.2"/>
  <cols>
    <col min="1" max="1" width="3.140625" style="1" customWidth="1"/>
    <col min="2" max="2" width="22.7109375" style="1" customWidth="1"/>
    <col min="3" max="6" width="4.7109375" style="1" customWidth="1"/>
    <col min="7" max="7" width="7.28515625" style="1" customWidth="1"/>
    <col min="8" max="8" width="8.7109375" style="1" customWidth="1"/>
    <col min="9" max="9" width="5.7109375" style="1" customWidth="1"/>
    <col min="10" max="10" width="4.7109375" style="1" customWidth="1"/>
    <col min="11" max="11" width="5.7109375" style="1" customWidth="1"/>
    <col min="12" max="12" width="17" style="1" customWidth="1"/>
    <col min="13" max="13" width="7.28515625" style="1" customWidth="1"/>
    <col min="14" max="14" width="8.7109375" style="2" customWidth="1"/>
    <col min="15" max="15" width="6.7109375" style="1" customWidth="1"/>
    <col min="16" max="16" width="4.85546875" style="1" customWidth="1"/>
    <col min="17" max="17" width="4.5703125" style="1" customWidth="1"/>
    <col min="18" max="18" width="4.28515625" style="1" customWidth="1"/>
    <col min="19" max="19" width="5.7109375" style="1" customWidth="1"/>
    <col min="20" max="22" width="4.28515625" style="1" customWidth="1"/>
    <col min="23" max="16384" width="11.42578125" style="1"/>
  </cols>
  <sheetData>
    <row r="1" spans="1:35" s="5" customFormat="1" ht="24.95" customHeight="1" x14ac:dyDescent="0.2">
      <c r="A1" s="130" t="s">
        <v>0</v>
      </c>
      <c r="B1" s="130"/>
      <c r="C1" s="131"/>
      <c r="D1" s="131"/>
      <c r="E1" s="131"/>
      <c r="F1" s="131"/>
      <c r="G1" s="131"/>
      <c r="H1" s="131"/>
      <c r="I1" s="137" t="s">
        <v>1</v>
      </c>
      <c r="J1" s="137"/>
      <c r="K1" s="136"/>
      <c r="L1" s="136"/>
      <c r="M1" s="7" t="s">
        <v>5</v>
      </c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5" x14ac:dyDescent="0.2">
      <c r="A2" s="8"/>
      <c r="B2" s="9" t="s">
        <v>6</v>
      </c>
      <c r="C2" s="10">
        <v>1</v>
      </c>
      <c r="D2" s="10">
        <v>2</v>
      </c>
      <c r="E2" s="10">
        <v>3</v>
      </c>
      <c r="F2" s="10">
        <v>4</v>
      </c>
      <c r="G2" s="11" t="s">
        <v>7</v>
      </c>
      <c r="H2" s="12" t="s">
        <v>8</v>
      </c>
      <c r="I2" s="11" t="s">
        <v>9</v>
      </c>
      <c r="J2" s="13"/>
      <c r="K2" s="11" t="s">
        <v>9</v>
      </c>
      <c r="L2" s="11" t="s">
        <v>6</v>
      </c>
      <c r="M2" s="11" t="s">
        <v>7</v>
      </c>
      <c r="N2" s="12" t="s">
        <v>8</v>
      </c>
      <c r="O2" s="12" t="s">
        <v>10</v>
      </c>
      <c r="P2" s="12" t="s">
        <v>11</v>
      </c>
      <c r="Q2" s="12" t="s">
        <v>12</v>
      </c>
      <c r="R2" s="12" t="s">
        <v>13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5" ht="24.95" customHeight="1" x14ac:dyDescent="0.2">
      <c r="A3" s="15">
        <v>1</v>
      </c>
      <c r="B3" s="16" t="s">
        <v>20</v>
      </c>
      <c r="C3" s="17"/>
      <c r="D3" s="18">
        <v>1</v>
      </c>
      <c r="E3" s="18"/>
      <c r="F3" s="18"/>
      <c r="G3" s="20">
        <f>SUM(S3:V3)</f>
        <v>1</v>
      </c>
      <c r="H3" s="21">
        <f>S3*$G$3+T3*$G$4+U3*$G$5+V3*$G$6</f>
        <v>0</v>
      </c>
      <c r="I3" s="22">
        <f>RANK(M7,$M$7:$M$10,0)</f>
        <v>1</v>
      </c>
      <c r="J3" s="23" t="str">
        <f>B3</f>
        <v>A</v>
      </c>
      <c r="K3" s="20">
        <f>SMALL($I$3:$I$6,1)</f>
        <v>1</v>
      </c>
      <c r="L3" s="89" t="str">
        <f>IF(H11=0,"",VLOOKUP(1,$F$11:$G$14,2,FALSE))</f>
        <v>A</v>
      </c>
      <c r="M3" s="25">
        <f>IF(L3="","",VLOOKUP(L3,$B$3:$G$6,6,FALSE))</f>
        <v>1</v>
      </c>
      <c r="N3" s="26">
        <f>IF(L3="","",VLOOKUP(L3,$B$3:$H$6,7,FALSE))</f>
        <v>0</v>
      </c>
      <c r="O3" s="27">
        <f>IF(L3="","",VLOOKUP(L3,$S$7:$W$10,5,FALSE))</f>
        <v>1</v>
      </c>
      <c r="P3" s="27">
        <f>IF(L3="","",VLOOKUP(L3,$S$7:$V$10,2,FALSE))</f>
        <v>1</v>
      </c>
      <c r="Q3" s="27">
        <f>IF(L3="","",VLOOKUP(L3,$S$7:$V$10,3,FALSE))</f>
        <v>0</v>
      </c>
      <c r="R3" s="28">
        <f>IF(L3="","",VLOOKUP(L3,$S$7:$V$10,4,FALSE))</f>
        <v>0</v>
      </c>
      <c r="S3" s="29">
        <f t="shared" ref="S3:V6" si="0">IF(C3=1,1,IF(C3="+",1,IF(C3=0,0,IF(C3="-",0,IF(C3="",0,0.5)))))</f>
        <v>0</v>
      </c>
      <c r="T3" s="4">
        <f t="shared" si="0"/>
        <v>1</v>
      </c>
      <c r="U3" s="4">
        <f t="shared" si="0"/>
        <v>0</v>
      </c>
      <c r="V3" s="4">
        <f t="shared" si="0"/>
        <v>0</v>
      </c>
      <c r="W3" s="4"/>
      <c r="X3" s="4">
        <f t="shared" ref="X3:AA6" si="1">IF(C3="",0,1)</f>
        <v>0</v>
      </c>
      <c r="Y3" s="4">
        <f t="shared" si="1"/>
        <v>1</v>
      </c>
      <c r="Z3" s="4">
        <f t="shared" si="1"/>
        <v>0</v>
      </c>
      <c r="AA3" s="4">
        <f t="shared" si="1"/>
        <v>0</v>
      </c>
      <c r="AB3" s="14"/>
      <c r="AC3" s="14"/>
    </row>
    <row r="4" spans="1:35" ht="24.95" customHeight="1" x14ac:dyDescent="0.2">
      <c r="A4" s="30">
        <v>2</v>
      </c>
      <c r="B4" s="31" t="s">
        <v>21</v>
      </c>
      <c r="C4" s="32">
        <f>IF(INDEX($A$1:$J$6,COLUMN(),ROW())="","",IF(INDEX($A$1:$J$6,COLUMN(),ROW())=1,0,IF(INDEX($A$1:$J$6,COLUMN(),ROW())=0,1,IF(INDEX($A$1:$J$6,COLUMN(),ROW())="+","-",IF(INDEX($A$1:$J$6,COLUMN(),ROW())="-","+","½")))))</f>
        <v>0</v>
      </c>
      <c r="D4" s="33"/>
      <c r="E4" s="34"/>
      <c r="F4" s="34"/>
      <c r="G4" s="32">
        <f>SUM(S4:V4)</f>
        <v>0</v>
      </c>
      <c r="H4" s="36">
        <f>S4*$G$3+T4*$G$4+U4*$G$5+V4*$G$6</f>
        <v>0</v>
      </c>
      <c r="I4" s="37">
        <f>RANK(M8,$M$7:$M$10,0)</f>
        <v>2</v>
      </c>
      <c r="J4" s="23" t="str">
        <f>B4</f>
        <v>B</v>
      </c>
      <c r="K4" s="32">
        <f>SMALL($I$3:$I$6,2)</f>
        <v>2</v>
      </c>
      <c r="L4" s="90" t="str">
        <f>IF(H12=0,"",VLOOKUP(2,$F$11:$G$14,2,FALSE))</f>
        <v>C</v>
      </c>
      <c r="M4" s="39">
        <f>IF(L4="","",VLOOKUP(L4,$B$3:$G$6,6,FALSE))</f>
        <v>0</v>
      </c>
      <c r="N4" s="40">
        <f>IF(L4="","",VLOOKUP(L4,$B$3:$H$6,7,FALSE))</f>
        <v>0</v>
      </c>
      <c r="O4" s="41">
        <f>IF(L4="","",VLOOKUP(L4,$S$7:$W$10,5,FALSE))</f>
        <v>0</v>
      </c>
      <c r="P4" s="41">
        <f>IF(L4="","",VLOOKUP(L4,$S$7:$V$10,2,FALSE))</f>
        <v>0</v>
      </c>
      <c r="Q4" s="41">
        <f>IF(L4="","",VLOOKUP(L4,$S$7:$V$10,3,FALSE))</f>
        <v>0</v>
      </c>
      <c r="R4" s="42">
        <f>IF(L4="","",VLOOKUP(L4,$S$7:$V$10,4,FALSE))</f>
        <v>0</v>
      </c>
      <c r="S4" s="29">
        <f t="shared" si="0"/>
        <v>0</v>
      </c>
      <c r="T4" s="4">
        <f t="shared" si="0"/>
        <v>0</v>
      </c>
      <c r="U4" s="4">
        <f t="shared" si="0"/>
        <v>0</v>
      </c>
      <c r="V4" s="4">
        <f t="shared" si="0"/>
        <v>0</v>
      </c>
      <c r="W4" s="4"/>
      <c r="X4" s="4">
        <f t="shared" si="1"/>
        <v>1</v>
      </c>
      <c r="Y4" s="4">
        <f t="shared" si="1"/>
        <v>0</v>
      </c>
      <c r="Z4" s="4">
        <f t="shared" si="1"/>
        <v>0</v>
      </c>
      <c r="AA4" s="4">
        <f t="shared" si="1"/>
        <v>0</v>
      </c>
      <c r="AB4" s="14"/>
      <c r="AC4" s="14"/>
    </row>
    <row r="5" spans="1:35" ht="24.95" customHeight="1" x14ac:dyDescent="0.2">
      <c r="A5" s="30">
        <v>3</v>
      </c>
      <c r="B5" s="31" t="s">
        <v>22</v>
      </c>
      <c r="C5" s="32" t="str">
        <f>IF(INDEX($A$1:$J$6,COLUMN(),ROW())="","",IF(INDEX($A$1:$J$6,COLUMN(),ROW())=1,0,IF(INDEX($A$1:$J$6,COLUMN(),ROW())=0,1,IF(INDEX($A$1:$J$6,COLUMN(),ROW())="+","-",IF(INDEX($A$1:$J$6,COLUMN(),ROW())="-","+","½")))))</f>
        <v/>
      </c>
      <c r="D5" s="39" t="str">
        <f>IF(INDEX($A$1:$J$6,COLUMN(),ROW())="","",IF(INDEX($A$1:$J$6,COLUMN(),ROW())=1,0,IF(INDEX($A$1:$J$6,COLUMN(),ROW())=0,1,IF(INDEX($A$1:$J$6,COLUMN(),ROW())="+","-",IF(INDEX($A$1:$J$6,COLUMN(),ROW())="-","+","½")))))</f>
        <v/>
      </c>
      <c r="E5" s="33"/>
      <c r="F5" s="34"/>
      <c r="G5" s="32">
        <f>SUM(S5:V5)</f>
        <v>0</v>
      </c>
      <c r="H5" s="36">
        <f>S5*$G$3+T5*$G$4+U5*$G$5+V5*$G$6</f>
        <v>0</v>
      </c>
      <c r="I5" s="37">
        <f>RANK(M9,$M$7:$M$10,0)</f>
        <v>2</v>
      </c>
      <c r="J5" s="23" t="str">
        <f>B5</f>
        <v>C</v>
      </c>
      <c r="K5" s="32">
        <f>SMALL($I$3:$I$6,3)</f>
        <v>2</v>
      </c>
      <c r="L5" s="91" t="str">
        <f>IF(H13=0,"",VLOOKUP(3,$F$11:$G$14,2,FALSE))</f>
        <v>D</v>
      </c>
      <c r="M5" s="39">
        <f>IF(L5="","",VLOOKUP(L5,$B$3:$G$6,6,FALSE))</f>
        <v>0</v>
      </c>
      <c r="N5" s="40">
        <f>IF(L5="","",VLOOKUP(L5,$B$3:$H$6,7,FALSE))</f>
        <v>0</v>
      </c>
      <c r="O5" s="44">
        <f>IF(L5="","",VLOOKUP(L5,$S$7:$W$10,5,FALSE))</f>
        <v>0</v>
      </c>
      <c r="P5" s="44">
        <f>IF(L5="","",VLOOKUP(L5,$S$7:$V$10,2,FALSE))</f>
        <v>0</v>
      </c>
      <c r="Q5" s="44">
        <f>IF(L5="","",VLOOKUP(L5,$S$7:$V$10,3,FALSE))</f>
        <v>0</v>
      </c>
      <c r="R5" s="45">
        <f>IF(L5="","",VLOOKUP(L5,$S$7:$V$10,4,FALSE))</f>
        <v>0</v>
      </c>
      <c r="S5" s="29">
        <f t="shared" si="0"/>
        <v>0</v>
      </c>
      <c r="T5" s="4">
        <f t="shared" si="0"/>
        <v>0</v>
      </c>
      <c r="U5" s="4">
        <f t="shared" si="0"/>
        <v>0</v>
      </c>
      <c r="V5" s="4">
        <f t="shared" si="0"/>
        <v>0</v>
      </c>
      <c r="W5" s="4"/>
      <c r="X5" s="4">
        <f t="shared" si="1"/>
        <v>0</v>
      </c>
      <c r="Y5" s="4">
        <f t="shared" si="1"/>
        <v>0</v>
      </c>
      <c r="Z5" s="4">
        <f t="shared" si="1"/>
        <v>0</v>
      </c>
      <c r="AA5" s="4">
        <f t="shared" si="1"/>
        <v>0</v>
      </c>
      <c r="AB5" s="14"/>
      <c r="AC5" s="14"/>
    </row>
    <row r="6" spans="1:35" ht="24.95" customHeight="1" x14ac:dyDescent="0.2">
      <c r="A6" s="50">
        <v>4</v>
      </c>
      <c r="B6" s="51" t="s">
        <v>23</v>
      </c>
      <c r="C6" s="52" t="str">
        <f>IF(INDEX($A$1:$J$6,COLUMN(),ROW())="","",IF(INDEX($A$1:$J$6,COLUMN(),ROW())=1,0,IF(INDEX($A$1:$J$6,COLUMN(),ROW())=0,1,IF(INDEX($A$1:$J$6,COLUMN(),ROW())="+","-",IF(INDEX($A$1:$J$6,COLUMN(),ROW())="-","+","½")))))</f>
        <v/>
      </c>
      <c r="D6" s="53" t="str">
        <f>IF(INDEX($A$1:$J$6,COLUMN(),ROW())="","",IF(INDEX($A$1:$J$6,COLUMN(),ROW())=1,0,IF(INDEX($A$1:$J$6,COLUMN(),ROW())=0,1,IF(INDEX($A$1:$J$6,COLUMN(),ROW())="+","-",IF(INDEX($A$1:$J$6,COLUMN(),ROW())="-","+","½")))))</f>
        <v/>
      </c>
      <c r="E6" s="53" t="str">
        <f>IF(INDEX($A$1:$J$6,COLUMN(),ROW())="","",IF(INDEX($A$1:$J$6,COLUMN(),ROW())=1,0,IF(INDEX($A$1:$J$6,COLUMN(),ROW())=0,1,IF(INDEX($A$1:$J$6,COLUMN(),ROW())="+","-",IF(INDEX($A$1:$J$6,COLUMN(),ROW())="-","+","½")))))</f>
        <v/>
      </c>
      <c r="F6" s="81"/>
      <c r="G6" s="52">
        <f>SUM(S6:V6)</f>
        <v>0</v>
      </c>
      <c r="H6" s="55">
        <f>S6*$G$3+T6*$G$4+U6*$G$5+V6*$G$6</f>
        <v>0</v>
      </c>
      <c r="I6" s="56">
        <f>RANK(M10,$M$7:$M$10,0)</f>
        <v>2</v>
      </c>
      <c r="J6" s="92" t="str">
        <f>B6</f>
        <v>D</v>
      </c>
      <c r="K6" s="52">
        <f>SMALL($I$3:$I$6,4)</f>
        <v>2</v>
      </c>
      <c r="L6" s="93" t="str">
        <f>IF(H14=0,"",VLOOKUP(4,$F$11:$G$14,2,FALSE))</f>
        <v>B</v>
      </c>
      <c r="M6" s="53">
        <f>IF(L6="","",VLOOKUP(L6,$B$3:$G$6,6,FALSE))</f>
        <v>0</v>
      </c>
      <c r="N6" s="58">
        <f>IF(L6="","",VLOOKUP(L6,$B$3:$H$6,7,FALSE))</f>
        <v>0</v>
      </c>
      <c r="O6" s="59">
        <f>IF(L6="","",VLOOKUP(L6,$S$7:$W$10,5,FALSE))</f>
        <v>1</v>
      </c>
      <c r="P6" s="59">
        <f>IF(L6="","",VLOOKUP(L6,$S$7:$V$10,2,FALSE))</f>
        <v>0</v>
      </c>
      <c r="Q6" s="59">
        <f>IF(L6="","",VLOOKUP(L6,$S$7:$V$10,3,FALSE))</f>
        <v>0</v>
      </c>
      <c r="R6" s="60">
        <f>IF(L6="","",VLOOKUP(L6,$S$7:$V$10,4,FALSE))</f>
        <v>1</v>
      </c>
      <c r="S6" s="29">
        <f t="shared" si="0"/>
        <v>0</v>
      </c>
      <c r="T6" s="4">
        <f t="shared" si="0"/>
        <v>0</v>
      </c>
      <c r="U6" s="4">
        <f t="shared" si="0"/>
        <v>0</v>
      </c>
      <c r="V6" s="4">
        <f t="shared" si="0"/>
        <v>0</v>
      </c>
      <c r="W6" s="4"/>
      <c r="X6" s="4">
        <f t="shared" si="1"/>
        <v>0</v>
      </c>
      <c r="Y6" s="4">
        <f t="shared" si="1"/>
        <v>0</v>
      </c>
      <c r="Z6" s="4">
        <f t="shared" si="1"/>
        <v>0</v>
      </c>
      <c r="AA6" s="4">
        <f t="shared" si="1"/>
        <v>0</v>
      </c>
      <c r="AB6" s="14"/>
      <c r="AC6" s="14"/>
    </row>
    <row r="7" spans="1:35" ht="18" x14ac:dyDescent="0.2">
      <c r="A7" s="63"/>
      <c r="B7" s="63">
        <f>SMALL($I$3:$I$6,1)</f>
        <v>1</v>
      </c>
      <c r="C7" s="63" t="str">
        <f>VLOOKUP(F11,$A$3:$B$6,2,FALSE)</f>
        <v>A</v>
      </c>
      <c r="D7" s="63"/>
      <c r="E7" s="63">
        <v>1</v>
      </c>
      <c r="F7" s="63">
        <v>0</v>
      </c>
      <c r="G7" s="73" t="s">
        <v>2</v>
      </c>
      <c r="H7" s="63" t="s">
        <v>3</v>
      </c>
      <c r="I7" s="63" t="s">
        <v>4</v>
      </c>
      <c r="J7" s="63"/>
      <c r="K7" s="63"/>
      <c r="L7" s="63"/>
      <c r="M7" s="64">
        <f>100000*G3+H3</f>
        <v>100000</v>
      </c>
      <c r="N7" s="94"/>
      <c r="O7" s="64"/>
      <c r="P7" s="64"/>
      <c r="Q7" s="64"/>
      <c r="R7" s="64"/>
      <c r="S7" s="66" t="str">
        <f>B3</f>
        <v>A</v>
      </c>
      <c r="T7" s="67">
        <f>COUNTIF(S3:W3,1)</f>
        <v>1</v>
      </c>
      <c r="U7" s="67">
        <f>COUNTIF(S3:W3,0.5)</f>
        <v>0</v>
      </c>
      <c r="V7" s="68">
        <f>COUNTIF(S3:W3,0)-COUNTBLANK(C3:F3)</f>
        <v>0</v>
      </c>
      <c r="W7" s="69">
        <f>SUM(X3:AA3)</f>
        <v>1</v>
      </c>
      <c r="X7" s="83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8" x14ac:dyDescent="0.2">
      <c r="A8" s="4"/>
      <c r="B8" s="4">
        <f>SMALL($I$3:$I$6,2)</f>
        <v>2</v>
      </c>
      <c r="C8" s="4" t="str">
        <f>VLOOKUP(F12,$A$3:$B$6,2,FALSE)</f>
        <v>D</v>
      </c>
      <c r="D8" s="4"/>
      <c r="E8" s="4"/>
      <c r="F8" s="4"/>
      <c r="G8" s="4"/>
      <c r="H8" s="4"/>
      <c r="I8" s="4"/>
      <c r="J8" s="4"/>
      <c r="K8" s="4"/>
      <c r="L8" s="4"/>
      <c r="M8" s="71">
        <f>100000*G4+H4</f>
        <v>0</v>
      </c>
      <c r="N8" s="65"/>
      <c r="O8" s="71"/>
      <c r="P8" s="71"/>
      <c r="Q8" s="71"/>
      <c r="R8" s="71"/>
      <c r="S8" s="66" t="str">
        <f>B4</f>
        <v>B</v>
      </c>
      <c r="T8" s="69">
        <f>COUNTIF(S4:W4,1)</f>
        <v>0</v>
      </c>
      <c r="U8" s="69">
        <f>COUNTIF(S4:W4,0.5)</f>
        <v>0</v>
      </c>
      <c r="V8" s="72">
        <f>COUNTIF(S4:W4,0)-COUNTBLANK(C4:F4)</f>
        <v>1</v>
      </c>
      <c r="W8" s="69">
        <f>SUM(X4:AA4)</f>
        <v>1</v>
      </c>
      <c r="X8" s="83"/>
      <c r="Y8" s="14"/>
    </row>
    <row r="9" spans="1:35" ht="18" x14ac:dyDescent="0.2">
      <c r="A9" s="4"/>
      <c r="B9" s="4">
        <f>SMALL($I$3:$I$6,3)</f>
        <v>2</v>
      </c>
      <c r="C9" s="4" t="str">
        <f>VLOOKUP(F13,$A$3:$B$6,2,FALSE)</f>
        <v>B</v>
      </c>
      <c r="D9" s="4"/>
      <c r="E9" s="4"/>
      <c r="F9" s="4"/>
      <c r="G9" s="4"/>
      <c r="H9" s="4"/>
      <c r="I9" s="4"/>
      <c r="J9" s="4"/>
      <c r="K9" s="4"/>
      <c r="L9" s="4"/>
      <c r="M9" s="71">
        <f>100000*G5+H5</f>
        <v>0</v>
      </c>
      <c r="N9" s="65"/>
      <c r="O9" s="71"/>
      <c r="P9" s="71"/>
      <c r="Q9" s="71"/>
      <c r="R9" s="71"/>
      <c r="S9" s="66" t="str">
        <f>B5</f>
        <v>C</v>
      </c>
      <c r="T9" s="69">
        <f>COUNTIF(S5:W5,1)</f>
        <v>0</v>
      </c>
      <c r="U9" s="69">
        <f>COUNTIF(S5:W5,0.5)</f>
        <v>0</v>
      </c>
      <c r="V9" s="72">
        <f>COUNTIF(S5:W5,0)-COUNTBLANK(C5:F5)</f>
        <v>0</v>
      </c>
      <c r="W9" s="69">
        <f>SUM(X5:AA5)</f>
        <v>0</v>
      </c>
      <c r="X9" s="83"/>
      <c r="Y9" s="14"/>
    </row>
    <row r="10" spans="1:35" ht="18" x14ac:dyDescent="0.2">
      <c r="A10" s="4"/>
      <c r="B10" s="4">
        <f>SMALL($I$3:$I$6,4)</f>
        <v>2</v>
      </c>
      <c r="C10" s="4" t="str">
        <f>VLOOKUP(F14,$A$3:$B$6,2,FALSE)</f>
        <v>C</v>
      </c>
      <c r="D10" s="73"/>
      <c r="E10" s="4"/>
      <c r="F10" s="4"/>
      <c r="G10" s="4"/>
      <c r="H10" s="4"/>
      <c r="I10" s="4"/>
      <c r="J10" s="4"/>
      <c r="K10" s="4"/>
      <c r="L10" s="4"/>
      <c r="M10" s="71">
        <f>100000*G6+H6</f>
        <v>0</v>
      </c>
      <c r="N10" s="65"/>
      <c r="O10" s="71"/>
      <c r="P10" s="71"/>
      <c r="Q10" s="71"/>
      <c r="R10" s="71"/>
      <c r="S10" s="66" t="str">
        <f>B6</f>
        <v>D</v>
      </c>
      <c r="T10" s="69">
        <f>COUNTIF(S6:W6,1)</f>
        <v>0</v>
      </c>
      <c r="U10" s="69">
        <f>COUNTIF(S6:W6,0.5)</f>
        <v>0</v>
      </c>
      <c r="V10" s="72">
        <f>COUNTIF(S6:W6,0)-COUNTBLANK(C6:F6)</f>
        <v>0</v>
      </c>
      <c r="W10" s="69">
        <f>SUM(X6:AA6)</f>
        <v>0</v>
      </c>
      <c r="X10" s="83"/>
      <c r="Y10" s="14"/>
    </row>
    <row r="11" spans="1:35" ht="18" x14ac:dyDescent="0.2">
      <c r="A11" s="75">
        <f>RANK(M7,$M$7:$M$10,0)</f>
        <v>1</v>
      </c>
      <c r="B11" s="4" t="str">
        <f>B3</f>
        <v>A</v>
      </c>
      <c r="C11" s="4">
        <f>M7-ROW()/1000000000-W7/1000000</f>
        <v>99999.999998989006</v>
      </c>
      <c r="D11" s="4">
        <f>SMALL($C$11:$C$14,1)</f>
        <v>-1.012E-6</v>
      </c>
      <c r="E11" s="4" t="str">
        <f>VLOOKUP(F11,$A$3:$B$6,2,FALSE)</f>
        <v>A</v>
      </c>
      <c r="F11" s="75">
        <f>RANK(C11,$C$11:$C$14,0)</f>
        <v>1</v>
      </c>
      <c r="G11" s="4" t="str">
        <f>B3</f>
        <v>A</v>
      </c>
      <c r="H11" s="75" t="str">
        <f>VLOOKUP(1,$F$11:$G$14,2,FALSE)</f>
        <v>A</v>
      </c>
      <c r="I11" s="4"/>
      <c r="J11" s="4"/>
      <c r="K11" s="4"/>
      <c r="L11" s="4"/>
      <c r="M11" s="71"/>
      <c r="N11" s="65"/>
      <c r="O11" s="71"/>
      <c r="P11" s="71"/>
      <c r="Q11" s="71"/>
      <c r="R11" s="71"/>
      <c r="S11" s="71"/>
      <c r="T11" s="64"/>
      <c r="U11" s="64"/>
      <c r="V11" s="64"/>
      <c r="W11" s="63"/>
      <c r="X11" s="14"/>
      <c r="Y11" s="14"/>
    </row>
    <row r="12" spans="1:35" ht="18" x14ac:dyDescent="0.2">
      <c r="A12" s="75">
        <f>RANK(M8,$M$7:$M$10,0)</f>
        <v>2</v>
      </c>
      <c r="B12" s="4" t="str">
        <f>B4</f>
        <v>B</v>
      </c>
      <c r="C12" s="4">
        <f>M8-ROW()/1000000000-W8/1000000</f>
        <v>-1.012E-6</v>
      </c>
      <c r="D12" s="4">
        <f>SMALL($C$11:$C$14,2)</f>
        <v>-1.4E-8</v>
      </c>
      <c r="E12" s="4" t="str">
        <f>VLOOKUP(F12,$A$3:$B$6,2,FALSE)</f>
        <v>D</v>
      </c>
      <c r="F12" s="75">
        <f>RANK(C12,$C$11:$C$14,0)</f>
        <v>4</v>
      </c>
      <c r="G12" s="4" t="str">
        <f>B4</f>
        <v>B</v>
      </c>
      <c r="H12" s="75" t="str">
        <f>VLOOKUP(2,$F$11:$G$14,2,FALSE)</f>
        <v>C</v>
      </c>
      <c r="I12" s="4"/>
      <c r="J12" s="4"/>
      <c r="K12" s="4"/>
      <c r="L12" s="4"/>
      <c r="M12" s="71"/>
      <c r="N12" s="65"/>
      <c r="O12" s="71"/>
      <c r="P12" s="71"/>
      <c r="Q12" s="71"/>
      <c r="R12" s="71"/>
      <c r="S12" s="71"/>
      <c r="T12" s="71"/>
      <c r="U12" s="71"/>
      <c r="V12" s="71"/>
      <c r="W12" s="4"/>
      <c r="X12" s="14"/>
      <c r="Y12" s="14"/>
    </row>
    <row r="13" spans="1:35" ht="18" x14ac:dyDescent="0.2">
      <c r="A13" s="75">
        <f>RANK(M9,$M$7:$M$10,0)</f>
        <v>2</v>
      </c>
      <c r="B13" s="4" t="str">
        <f>B5</f>
        <v>C</v>
      </c>
      <c r="C13" s="4">
        <f>M9-ROW()/1000000000-W9/1000000</f>
        <v>-1.3000000000000001E-8</v>
      </c>
      <c r="D13" s="4">
        <f>SMALL($C$11:$C$14,3)</f>
        <v>-1.3000000000000001E-8</v>
      </c>
      <c r="E13" s="4" t="str">
        <f>VLOOKUP(F13,$A$3:$B$6,2,FALSE)</f>
        <v>B</v>
      </c>
      <c r="F13" s="75">
        <f>RANK(C13,$C$11:$C$14,0)</f>
        <v>2</v>
      </c>
      <c r="G13" s="4" t="str">
        <f>B5</f>
        <v>C</v>
      </c>
      <c r="H13" s="75" t="str">
        <f>VLOOKUP(3,$F$11:$G$14,2,FALSE)</f>
        <v>D</v>
      </c>
      <c r="I13" s="4"/>
      <c r="J13" s="4"/>
      <c r="K13" s="4"/>
      <c r="L13" s="4"/>
      <c r="M13" s="71"/>
      <c r="N13" s="65"/>
      <c r="O13" s="71"/>
      <c r="P13" s="71"/>
      <c r="Q13" s="71"/>
      <c r="R13" s="71"/>
      <c r="S13" s="71"/>
      <c r="T13" s="71"/>
      <c r="U13" s="71"/>
      <c r="V13" s="71"/>
      <c r="W13" s="4"/>
      <c r="X13" s="14"/>
      <c r="Y13" s="14"/>
    </row>
    <row r="14" spans="1:35" ht="18" x14ac:dyDescent="0.2">
      <c r="A14" s="75">
        <f>RANK(M10,$M$7:$M$10,0)</f>
        <v>2</v>
      </c>
      <c r="B14" s="4" t="str">
        <f>B6</f>
        <v>D</v>
      </c>
      <c r="C14" s="4">
        <f>M10-ROW()/1000000000-W10/1000000</f>
        <v>-1.4E-8</v>
      </c>
      <c r="D14" s="4">
        <f>SMALL($C$11:$C$14,4)</f>
        <v>99999.999998989006</v>
      </c>
      <c r="E14" s="4" t="str">
        <f>VLOOKUP(F14,$A$3:$B$6,2,FALSE)</f>
        <v>C</v>
      </c>
      <c r="F14" s="75">
        <f>RANK(C14,$C$11:$C$14,0)</f>
        <v>3</v>
      </c>
      <c r="G14" s="4" t="str">
        <f>B6</f>
        <v>D</v>
      </c>
      <c r="H14" s="75" t="str">
        <f>VLOOKUP(4,$F$11:$G$14,2,FALSE)</f>
        <v>B</v>
      </c>
      <c r="I14" s="4"/>
      <c r="J14" s="4"/>
      <c r="K14" s="4"/>
      <c r="L14" s="4"/>
      <c r="M14" s="71"/>
      <c r="N14" s="65"/>
      <c r="O14" s="71"/>
      <c r="P14" s="71"/>
      <c r="Q14" s="71"/>
      <c r="R14" s="71"/>
      <c r="S14" s="71"/>
      <c r="T14" s="71"/>
      <c r="U14" s="71"/>
      <c r="V14" s="71"/>
      <c r="W14" s="4"/>
      <c r="X14" s="14"/>
      <c r="Y14" s="14"/>
    </row>
    <row r="15" spans="1:35" ht="18" x14ac:dyDescent="0.2">
      <c r="A15" s="14"/>
      <c r="B15" s="14"/>
      <c r="C15" s="14"/>
      <c r="D15" s="14"/>
      <c r="E15" s="14"/>
      <c r="F15" s="14"/>
      <c r="G15" s="14"/>
      <c r="H15" s="76"/>
      <c r="I15" s="14"/>
      <c r="J15" s="14"/>
      <c r="K15" s="14"/>
      <c r="L15" s="14"/>
      <c r="M15" s="77"/>
      <c r="N15" s="78"/>
      <c r="O15" s="77"/>
      <c r="P15" s="77"/>
      <c r="Q15" s="77"/>
      <c r="R15" s="77"/>
      <c r="S15" s="77"/>
      <c r="T15" s="77"/>
      <c r="U15" s="77"/>
      <c r="V15" s="77"/>
    </row>
    <row r="16" spans="1:35" ht="18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77"/>
      <c r="N16" s="78"/>
      <c r="O16" s="77"/>
      <c r="P16" s="77"/>
      <c r="Q16" s="77"/>
      <c r="R16" s="77"/>
      <c r="S16" s="77"/>
      <c r="T16" s="77"/>
      <c r="U16" s="77"/>
      <c r="V16" s="77"/>
    </row>
    <row r="17" spans="1:22" ht="18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77"/>
      <c r="N17" s="78"/>
      <c r="O17" s="77"/>
      <c r="P17" s="77"/>
      <c r="Q17" s="77"/>
      <c r="R17" s="77"/>
      <c r="S17" s="77"/>
      <c r="T17" s="77"/>
      <c r="U17" s="77"/>
      <c r="V17" s="77"/>
    </row>
    <row r="18" spans="1:22" ht="18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77"/>
      <c r="N18" s="78"/>
      <c r="O18" s="77"/>
      <c r="P18" s="77"/>
      <c r="Q18" s="77"/>
      <c r="R18" s="77"/>
      <c r="S18" s="77"/>
      <c r="T18" s="77"/>
      <c r="U18" s="77"/>
      <c r="V18" s="77"/>
    </row>
    <row r="19" spans="1:22" ht="18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77"/>
      <c r="N19" s="78"/>
      <c r="O19" s="77"/>
      <c r="P19" s="77"/>
      <c r="Q19" s="77"/>
      <c r="R19" s="77"/>
      <c r="S19" s="77"/>
      <c r="T19" s="77"/>
      <c r="U19" s="77"/>
      <c r="V19" s="77"/>
    </row>
    <row r="20" spans="1:22" ht="18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77"/>
      <c r="N20" s="78"/>
      <c r="O20" s="77"/>
      <c r="P20" s="77"/>
      <c r="Q20" s="77"/>
      <c r="R20" s="77"/>
      <c r="S20" s="77"/>
      <c r="T20" s="77"/>
      <c r="U20" s="77"/>
      <c r="V20" s="77"/>
    </row>
    <row r="21" spans="1:22" ht="18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77"/>
      <c r="N21" s="78"/>
      <c r="O21" s="77"/>
      <c r="P21" s="77"/>
      <c r="Q21" s="77"/>
      <c r="R21" s="77"/>
      <c r="S21" s="77"/>
      <c r="T21" s="77"/>
      <c r="U21" s="77"/>
      <c r="V21" s="77"/>
    </row>
    <row r="22" spans="1:22" ht="18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77"/>
      <c r="N22" s="78"/>
      <c r="O22" s="77"/>
      <c r="P22" s="77"/>
      <c r="Q22" s="77"/>
      <c r="R22" s="77"/>
      <c r="S22" s="77"/>
      <c r="T22" s="77"/>
      <c r="U22" s="77"/>
      <c r="V22" s="77"/>
    </row>
    <row r="23" spans="1:22" ht="18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77"/>
      <c r="N23" s="78"/>
      <c r="O23" s="77"/>
      <c r="P23" s="77"/>
      <c r="Q23" s="77"/>
      <c r="R23" s="77"/>
      <c r="S23" s="77"/>
      <c r="T23" s="77"/>
      <c r="U23" s="77"/>
      <c r="V23" s="77"/>
    </row>
    <row r="24" spans="1:22" ht="18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77"/>
      <c r="N24" s="78"/>
      <c r="O24" s="77"/>
      <c r="P24" s="77"/>
      <c r="Q24" s="77"/>
      <c r="R24" s="77"/>
      <c r="S24" s="77"/>
      <c r="T24" s="77"/>
      <c r="U24" s="77"/>
      <c r="V24" s="77"/>
    </row>
    <row r="25" spans="1:22" ht="18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77"/>
      <c r="N25" s="78"/>
      <c r="O25" s="77"/>
      <c r="P25" s="77"/>
      <c r="Q25" s="77"/>
      <c r="R25" s="77"/>
      <c r="S25" s="77"/>
      <c r="T25" s="77"/>
      <c r="U25" s="77"/>
      <c r="V25" s="77"/>
    </row>
    <row r="26" spans="1:22" ht="18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77"/>
      <c r="N26" s="78"/>
      <c r="O26" s="77"/>
      <c r="P26" s="77"/>
      <c r="Q26" s="77"/>
      <c r="R26" s="77"/>
      <c r="S26" s="77"/>
      <c r="T26" s="77"/>
      <c r="U26" s="77"/>
      <c r="V26" s="77"/>
    </row>
    <row r="27" spans="1:22" ht="18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77"/>
      <c r="N27" s="78"/>
      <c r="O27" s="77"/>
      <c r="P27" s="77"/>
      <c r="Q27" s="77"/>
      <c r="R27" s="77"/>
      <c r="S27" s="77"/>
      <c r="T27" s="77"/>
      <c r="U27" s="77"/>
      <c r="V27" s="77"/>
    </row>
    <row r="28" spans="1:22" ht="18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77"/>
      <c r="N28" s="78"/>
      <c r="O28" s="77"/>
      <c r="P28" s="77"/>
      <c r="Q28" s="77"/>
      <c r="R28" s="77"/>
      <c r="S28" s="77"/>
      <c r="T28" s="77"/>
      <c r="U28" s="77"/>
      <c r="V28" s="77"/>
    </row>
    <row r="29" spans="1:22" ht="18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77"/>
      <c r="N29" s="78"/>
      <c r="O29" s="77"/>
      <c r="P29" s="77"/>
      <c r="Q29" s="77"/>
      <c r="R29" s="77"/>
      <c r="S29" s="77"/>
      <c r="T29" s="77"/>
      <c r="U29" s="77"/>
      <c r="V29" s="77"/>
    </row>
    <row r="30" spans="1:22" ht="18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77"/>
      <c r="N30" s="78"/>
      <c r="O30" s="77"/>
      <c r="P30" s="77"/>
      <c r="Q30" s="77"/>
      <c r="R30" s="77"/>
      <c r="S30" s="77"/>
      <c r="T30" s="77"/>
      <c r="U30" s="77"/>
      <c r="V30" s="77"/>
    </row>
    <row r="31" spans="1:22" ht="18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77"/>
      <c r="N31" s="78"/>
      <c r="O31" s="77"/>
      <c r="P31" s="77"/>
      <c r="Q31" s="77"/>
      <c r="R31" s="77"/>
      <c r="S31" s="77"/>
      <c r="T31" s="77"/>
      <c r="U31" s="77"/>
      <c r="V31" s="77"/>
    </row>
    <row r="32" spans="1:22" ht="18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77"/>
      <c r="N32" s="78"/>
      <c r="O32" s="77"/>
      <c r="P32" s="77"/>
      <c r="Q32" s="77"/>
      <c r="R32" s="77"/>
      <c r="S32" s="77"/>
      <c r="T32" s="77"/>
      <c r="U32" s="77"/>
      <c r="V32" s="77"/>
    </row>
    <row r="33" spans="1:22" ht="18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77"/>
      <c r="N33" s="78"/>
      <c r="O33" s="77"/>
      <c r="P33" s="77"/>
      <c r="Q33" s="77"/>
      <c r="R33" s="77"/>
      <c r="S33" s="77"/>
      <c r="T33" s="77"/>
      <c r="U33" s="77"/>
      <c r="V33" s="77"/>
    </row>
    <row r="34" spans="1:22" ht="18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77"/>
      <c r="N34" s="78"/>
      <c r="O34" s="77"/>
      <c r="P34" s="77"/>
      <c r="Q34" s="77"/>
      <c r="R34" s="77"/>
      <c r="S34" s="77"/>
      <c r="T34" s="77"/>
      <c r="U34" s="77"/>
      <c r="V34" s="77"/>
    </row>
    <row r="35" spans="1:22" ht="18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77"/>
      <c r="N35" s="78"/>
      <c r="O35" s="77"/>
      <c r="P35" s="77"/>
      <c r="Q35" s="77"/>
      <c r="R35" s="77"/>
      <c r="S35" s="77"/>
      <c r="T35" s="77"/>
      <c r="U35" s="77"/>
      <c r="V35" s="77"/>
    </row>
    <row r="36" spans="1:22" ht="18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77"/>
      <c r="N36" s="78"/>
      <c r="O36" s="77"/>
      <c r="P36" s="77"/>
      <c r="Q36" s="77"/>
      <c r="R36" s="77"/>
      <c r="S36" s="77"/>
      <c r="T36" s="77"/>
      <c r="U36" s="77"/>
      <c r="V36" s="77"/>
    </row>
    <row r="37" spans="1:22" ht="18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77"/>
      <c r="N37" s="78"/>
      <c r="O37" s="77"/>
      <c r="P37" s="77"/>
      <c r="Q37" s="77"/>
      <c r="R37" s="77"/>
      <c r="S37" s="77"/>
      <c r="T37" s="77"/>
      <c r="U37" s="77"/>
      <c r="V37" s="77"/>
    </row>
    <row r="38" spans="1:22" ht="18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77"/>
      <c r="N38" s="78"/>
      <c r="O38" s="77"/>
      <c r="P38" s="77"/>
      <c r="Q38" s="77"/>
      <c r="R38" s="77"/>
      <c r="S38" s="77"/>
      <c r="T38" s="77"/>
      <c r="U38" s="77"/>
      <c r="V38" s="77"/>
    </row>
    <row r="39" spans="1:22" ht="18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77"/>
      <c r="N39" s="78"/>
      <c r="O39" s="77"/>
      <c r="P39" s="77"/>
      <c r="Q39" s="77"/>
      <c r="R39" s="77"/>
      <c r="S39" s="77"/>
      <c r="T39" s="77"/>
      <c r="U39" s="77"/>
      <c r="V39" s="77"/>
    </row>
    <row r="40" spans="1:22" ht="18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77"/>
      <c r="N40" s="78"/>
      <c r="O40" s="77"/>
      <c r="P40" s="77"/>
      <c r="Q40" s="77"/>
      <c r="R40" s="77"/>
      <c r="S40" s="77"/>
      <c r="T40" s="77"/>
      <c r="U40" s="77"/>
      <c r="V40" s="77"/>
    </row>
    <row r="41" spans="1:22" ht="18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77"/>
      <c r="N41" s="78"/>
      <c r="O41" s="77"/>
      <c r="P41" s="77"/>
      <c r="Q41" s="77"/>
      <c r="R41" s="77"/>
      <c r="S41" s="77"/>
      <c r="T41" s="77"/>
      <c r="U41" s="77"/>
      <c r="V41" s="77"/>
    </row>
    <row r="42" spans="1:22" ht="18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77"/>
      <c r="N42" s="78"/>
      <c r="O42" s="77"/>
      <c r="P42" s="77"/>
      <c r="Q42" s="77"/>
      <c r="R42" s="77"/>
      <c r="S42" s="77"/>
      <c r="T42" s="77"/>
      <c r="U42" s="77"/>
      <c r="V42" s="77"/>
    </row>
    <row r="43" spans="1:22" ht="18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77"/>
      <c r="N43" s="78"/>
      <c r="O43" s="77"/>
      <c r="P43" s="77"/>
      <c r="Q43" s="77"/>
      <c r="R43" s="77"/>
      <c r="S43" s="77"/>
      <c r="T43" s="77"/>
      <c r="U43" s="77"/>
      <c r="V43" s="77"/>
    </row>
    <row r="44" spans="1:22" ht="18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77"/>
      <c r="N44" s="78"/>
      <c r="O44" s="77"/>
      <c r="P44" s="77"/>
      <c r="Q44" s="77"/>
      <c r="R44" s="77"/>
      <c r="S44" s="77"/>
      <c r="T44" s="77"/>
      <c r="U44" s="77"/>
      <c r="V44" s="77"/>
    </row>
    <row r="45" spans="1:22" ht="18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77"/>
      <c r="N45" s="78"/>
      <c r="O45" s="77"/>
      <c r="P45" s="77"/>
      <c r="Q45" s="77"/>
      <c r="R45" s="77"/>
      <c r="S45" s="77"/>
      <c r="T45" s="77"/>
      <c r="U45" s="77"/>
      <c r="V45" s="77"/>
    </row>
    <row r="46" spans="1:22" ht="18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77"/>
      <c r="N46" s="78"/>
      <c r="O46" s="77"/>
      <c r="P46" s="77"/>
      <c r="Q46" s="77"/>
      <c r="R46" s="77"/>
      <c r="S46" s="77"/>
      <c r="T46" s="77"/>
      <c r="U46" s="77"/>
      <c r="V46" s="77"/>
    </row>
    <row r="47" spans="1:22" ht="18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77"/>
      <c r="N47" s="78"/>
      <c r="O47" s="77"/>
      <c r="P47" s="77"/>
      <c r="Q47" s="77"/>
      <c r="R47" s="77"/>
      <c r="S47" s="77"/>
      <c r="T47" s="77"/>
      <c r="U47" s="77"/>
      <c r="V47" s="77"/>
    </row>
    <row r="48" spans="1:22" ht="18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77"/>
      <c r="N48" s="78"/>
      <c r="O48" s="77"/>
      <c r="P48" s="77"/>
      <c r="Q48" s="77"/>
      <c r="R48" s="77"/>
      <c r="S48" s="77"/>
      <c r="T48" s="77"/>
      <c r="U48" s="77"/>
      <c r="V48" s="77"/>
    </row>
    <row r="49" spans="1:22" ht="18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77"/>
      <c r="N49" s="78"/>
      <c r="O49" s="77"/>
      <c r="P49" s="77"/>
      <c r="Q49" s="77"/>
      <c r="R49" s="77"/>
      <c r="S49" s="77"/>
      <c r="T49" s="77"/>
      <c r="U49" s="77"/>
      <c r="V49" s="77"/>
    </row>
    <row r="50" spans="1:22" ht="18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77"/>
      <c r="N50" s="78"/>
      <c r="O50" s="77"/>
      <c r="P50" s="77"/>
      <c r="Q50" s="77"/>
      <c r="R50" s="77"/>
      <c r="S50" s="77"/>
      <c r="T50" s="77"/>
      <c r="U50" s="77"/>
      <c r="V50" s="77"/>
    </row>
    <row r="51" spans="1:22" ht="18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77"/>
      <c r="N51" s="78"/>
      <c r="O51" s="77"/>
      <c r="P51" s="77"/>
      <c r="Q51" s="77"/>
      <c r="R51" s="77"/>
      <c r="S51" s="77"/>
      <c r="T51" s="77"/>
      <c r="U51" s="77"/>
      <c r="V51" s="77"/>
    </row>
    <row r="52" spans="1:22" ht="18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77"/>
      <c r="N52" s="78"/>
      <c r="O52" s="77"/>
      <c r="P52" s="77"/>
      <c r="Q52" s="77"/>
      <c r="R52" s="77"/>
      <c r="S52" s="77"/>
      <c r="T52" s="77"/>
      <c r="U52" s="77"/>
      <c r="V52" s="77"/>
    </row>
    <row r="53" spans="1:22" ht="18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77"/>
      <c r="N53" s="78"/>
      <c r="O53" s="77"/>
      <c r="P53" s="77"/>
      <c r="Q53" s="77"/>
      <c r="R53" s="77"/>
      <c r="S53" s="77"/>
      <c r="T53" s="77"/>
      <c r="U53" s="77"/>
      <c r="V53" s="77"/>
    </row>
    <row r="54" spans="1:22" ht="18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77"/>
      <c r="N54" s="78"/>
      <c r="O54" s="77"/>
      <c r="P54" s="77"/>
      <c r="Q54" s="77"/>
      <c r="R54" s="77"/>
      <c r="S54" s="77"/>
      <c r="T54" s="77"/>
      <c r="U54" s="77"/>
      <c r="V54" s="77"/>
    </row>
    <row r="55" spans="1:22" ht="18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77"/>
      <c r="N55" s="78"/>
      <c r="O55" s="77"/>
      <c r="P55" s="77"/>
      <c r="Q55" s="77"/>
      <c r="R55" s="77"/>
      <c r="S55" s="77"/>
      <c r="T55" s="77"/>
      <c r="U55" s="77"/>
      <c r="V55" s="77"/>
    </row>
    <row r="56" spans="1:22" ht="18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77"/>
      <c r="N56" s="78"/>
      <c r="O56" s="77"/>
      <c r="P56" s="77"/>
      <c r="Q56" s="77"/>
      <c r="R56" s="77"/>
      <c r="S56" s="77"/>
      <c r="T56" s="77"/>
      <c r="U56" s="77"/>
      <c r="V56" s="77"/>
    </row>
    <row r="57" spans="1:22" ht="18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77"/>
      <c r="N57" s="78"/>
      <c r="O57" s="77"/>
      <c r="P57" s="77"/>
      <c r="Q57" s="77"/>
      <c r="R57" s="77"/>
      <c r="S57" s="77"/>
      <c r="T57" s="77"/>
      <c r="U57" s="77"/>
      <c r="V57" s="77"/>
    </row>
    <row r="58" spans="1:22" ht="18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77"/>
      <c r="N58" s="78"/>
      <c r="O58" s="77"/>
      <c r="P58" s="77"/>
      <c r="Q58" s="77"/>
      <c r="R58" s="77"/>
      <c r="S58" s="77"/>
      <c r="T58" s="77"/>
      <c r="U58" s="77"/>
      <c r="V58" s="77"/>
    </row>
    <row r="59" spans="1:22" ht="18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77"/>
      <c r="N59" s="78"/>
      <c r="O59" s="77"/>
      <c r="P59" s="77"/>
      <c r="Q59" s="77"/>
      <c r="R59" s="77"/>
      <c r="S59" s="77"/>
      <c r="T59" s="77"/>
      <c r="U59" s="77"/>
      <c r="V59" s="77"/>
    </row>
    <row r="60" spans="1:22" ht="18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77"/>
      <c r="N60" s="78"/>
      <c r="O60" s="77"/>
      <c r="P60" s="77"/>
      <c r="Q60" s="77"/>
      <c r="R60" s="77"/>
      <c r="S60" s="77"/>
      <c r="T60" s="77"/>
      <c r="U60" s="77"/>
      <c r="V60" s="77"/>
    </row>
    <row r="61" spans="1:22" ht="18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77"/>
      <c r="N61" s="78"/>
      <c r="O61" s="77"/>
      <c r="P61" s="77"/>
      <c r="Q61" s="77"/>
      <c r="R61" s="77"/>
      <c r="S61" s="77"/>
      <c r="T61" s="77"/>
      <c r="U61" s="77"/>
      <c r="V61" s="77"/>
    </row>
    <row r="62" spans="1:22" ht="18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77"/>
      <c r="N62" s="78"/>
      <c r="O62" s="77"/>
      <c r="P62" s="77"/>
      <c r="Q62" s="77"/>
      <c r="R62" s="77"/>
      <c r="S62" s="77"/>
      <c r="T62" s="77"/>
      <c r="U62" s="77"/>
      <c r="V62" s="77"/>
    </row>
    <row r="63" spans="1:22" ht="18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77"/>
      <c r="N63" s="78"/>
      <c r="O63" s="77"/>
      <c r="P63" s="77"/>
      <c r="Q63" s="77"/>
      <c r="R63" s="77"/>
      <c r="S63" s="77"/>
      <c r="T63" s="77"/>
      <c r="U63" s="77"/>
      <c r="V63" s="77"/>
    </row>
    <row r="64" spans="1:22" ht="18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77"/>
      <c r="N64" s="78"/>
      <c r="O64" s="77"/>
      <c r="P64" s="77"/>
      <c r="Q64" s="77"/>
      <c r="R64" s="77"/>
      <c r="S64" s="77"/>
      <c r="T64" s="77"/>
      <c r="U64" s="77"/>
      <c r="V64" s="77"/>
    </row>
    <row r="65" spans="1:22" ht="18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77"/>
      <c r="N65" s="78"/>
      <c r="O65" s="77"/>
      <c r="P65" s="77"/>
      <c r="Q65" s="77"/>
      <c r="R65" s="77"/>
      <c r="S65" s="77"/>
      <c r="T65" s="77"/>
      <c r="U65" s="77"/>
      <c r="V65" s="77"/>
    </row>
    <row r="66" spans="1:22" ht="18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77"/>
      <c r="N66" s="78"/>
      <c r="O66" s="77"/>
      <c r="P66" s="77"/>
      <c r="Q66" s="77"/>
      <c r="R66" s="77"/>
      <c r="S66" s="77"/>
      <c r="T66" s="77"/>
      <c r="U66" s="77"/>
      <c r="V66" s="77"/>
    </row>
    <row r="67" spans="1:22" ht="18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77"/>
      <c r="N67" s="78"/>
      <c r="O67" s="77"/>
      <c r="P67" s="77"/>
      <c r="Q67" s="77"/>
      <c r="R67" s="77"/>
      <c r="S67" s="77"/>
      <c r="T67" s="77"/>
      <c r="U67" s="77"/>
      <c r="V67" s="77"/>
    </row>
    <row r="68" spans="1:22" ht="18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77"/>
      <c r="N68" s="78"/>
      <c r="O68" s="77"/>
      <c r="P68" s="77"/>
      <c r="Q68" s="77"/>
      <c r="R68" s="77"/>
      <c r="S68" s="77"/>
      <c r="T68" s="77"/>
      <c r="U68" s="77"/>
      <c r="V68" s="77"/>
    </row>
    <row r="69" spans="1:22" ht="18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77"/>
      <c r="N69" s="78"/>
      <c r="O69" s="77"/>
      <c r="P69" s="77"/>
      <c r="Q69" s="77"/>
      <c r="R69" s="77"/>
      <c r="S69" s="77"/>
      <c r="T69" s="77"/>
      <c r="U69" s="77"/>
      <c r="V69" s="77"/>
    </row>
    <row r="70" spans="1:22" ht="18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77"/>
      <c r="N70" s="78"/>
      <c r="O70" s="77"/>
      <c r="P70" s="77"/>
      <c r="Q70" s="77"/>
      <c r="R70" s="77"/>
      <c r="S70" s="77"/>
      <c r="T70" s="77"/>
      <c r="U70" s="77"/>
      <c r="V70" s="77"/>
    </row>
    <row r="71" spans="1:22" ht="18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77"/>
      <c r="N71" s="78"/>
      <c r="O71" s="77"/>
      <c r="P71" s="77"/>
      <c r="Q71" s="77"/>
      <c r="R71" s="77"/>
      <c r="S71" s="77"/>
      <c r="T71" s="77"/>
      <c r="U71" s="77"/>
      <c r="V71" s="77"/>
    </row>
    <row r="72" spans="1:22" ht="18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77"/>
      <c r="N72" s="78"/>
      <c r="O72" s="77"/>
      <c r="P72" s="77"/>
      <c r="Q72" s="77"/>
      <c r="R72" s="77"/>
      <c r="S72" s="77"/>
      <c r="T72" s="77"/>
      <c r="U72" s="77"/>
      <c r="V72" s="77"/>
    </row>
    <row r="73" spans="1:22" ht="18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77"/>
      <c r="N73" s="78"/>
      <c r="O73" s="77"/>
      <c r="P73" s="77"/>
      <c r="Q73" s="77"/>
      <c r="R73" s="77"/>
      <c r="S73" s="77"/>
      <c r="T73" s="77"/>
      <c r="U73" s="77"/>
      <c r="V73" s="77"/>
    </row>
    <row r="74" spans="1:22" ht="18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77"/>
      <c r="N74" s="78"/>
      <c r="O74" s="77"/>
      <c r="P74" s="77"/>
      <c r="Q74" s="77"/>
      <c r="R74" s="77"/>
      <c r="S74" s="77"/>
      <c r="T74" s="77"/>
      <c r="U74" s="77"/>
      <c r="V74" s="77"/>
    </row>
    <row r="75" spans="1:22" ht="18" x14ac:dyDescent="0.2">
      <c r="M75" s="77"/>
      <c r="N75" s="65"/>
      <c r="O75" s="77"/>
      <c r="P75" s="77"/>
      <c r="Q75" s="77"/>
      <c r="R75" s="77"/>
      <c r="S75" s="77"/>
      <c r="T75" s="77"/>
      <c r="U75" s="77"/>
      <c r="V75" s="77"/>
    </row>
    <row r="76" spans="1:22" ht="18" x14ac:dyDescent="0.2">
      <c r="M76" s="77"/>
      <c r="N76" s="65"/>
      <c r="O76" s="77"/>
      <c r="P76" s="77"/>
      <c r="Q76" s="77"/>
      <c r="R76" s="77"/>
      <c r="S76" s="77"/>
      <c r="T76" s="77"/>
      <c r="U76" s="77"/>
      <c r="V76" s="77"/>
    </row>
    <row r="77" spans="1:22" ht="18" x14ac:dyDescent="0.2">
      <c r="M77" s="77"/>
      <c r="N77" s="65"/>
      <c r="O77" s="77"/>
      <c r="P77" s="77"/>
      <c r="Q77" s="77"/>
      <c r="R77" s="77"/>
      <c r="S77" s="77"/>
      <c r="T77" s="77"/>
      <c r="U77" s="77"/>
      <c r="V77" s="77"/>
    </row>
    <row r="78" spans="1:22" ht="18" x14ac:dyDescent="0.2">
      <c r="M78" s="77"/>
      <c r="N78" s="65"/>
      <c r="O78" s="77"/>
      <c r="P78" s="77"/>
      <c r="Q78" s="77"/>
      <c r="R78" s="77"/>
      <c r="S78" s="77"/>
      <c r="T78" s="77"/>
      <c r="U78" s="77"/>
      <c r="V78" s="77"/>
    </row>
    <row r="79" spans="1:22" ht="18" x14ac:dyDescent="0.2">
      <c r="M79" s="77"/>
      <c r="N79" s="65"/>
      <c r="O79" s="77"/>
      <c r="P79" s="77"/>
      <c r="Q79" s="77"/>
      <c r="R79" s="77"/>
      <c r="S79" s="77"/>
      <c r="T79" s="77"/>
      <c r="U79" s="77"/>
      <c r="V79" s="77"/>
    </row>
    <row r="80" spans="1:22" ht="18" x14ac:dyDescent="0.2">
      <c r="M80" s="77"/>
      <c r="N80" s="65"/>
      <c r="O80" s="77"/>
      <c r="P80" s="77"/>
      <c r="Q80" s="77"/>
      <c r="R80" s="77"/>
      <c r="S80" s="77"/>
      <c r="T80" s="77"/>
      <c r="U80" s="77"/>
      <c r="V80" s="77"/>
    </row>
  </sheetData>
  <sheetProtection selectLockedCells="1" selectUnlockedCells="1"/>
  <mergeCells count="4">
    <mergeCell ref="A1:B1"/>
    <mergeCell ref="C1:H1"/>
    <mergeCell ref="I1:J1"/>
    <mergeCell ref="K1:L1"/>
  </mergeCells>
  <conditionalFormatting sqref="I3:J6 M7:S80 T11:V80">
    <cfRule type="cellIs" dxfId="29" priority="1" stopIfTrue="1" operator="equal">
      <formula>1</formula>
    </cfRule>
    <cfRule type="cellIs" dxfId="28" priority="2" stopIfTrue="1" operator="equal">
      <formula>2</formula>
    </cfRule>
    <cfRule type="cellIs" dxfId="27" priority="3" stopIfTrue="1" operator="equal">
      <formula>3</formula>
    </cfRule>
  </conditionalFormatting>
  <conditionalFormatting sqref="K3:K6">
    <cfRule type="cellIs" dxfId="26" priority="4" stopIfTrue="1" operator="equal">
      <formula>3</formula>
    </cfRule>
    <cfRule type="cellIs" dxfId="25" priority="5" stopIfTrue="1" operator="equal">
      <formula>2</formula>
    </cfRule>
    <cfRule type="cellIs" dxfId="24" priority="6" stopIfTrue="1" operator="equal">
      <formula>1</formula>
    </cfRule>
  </conditionalFormatting>
  <dataValidations count="1">
    <dataValidation type="list" allowBlank="1" showErrorMessage="1" sqref="D3:F3 E4:F4 F5 I8">
      <formula1>$D$7:$I$7</formula1>
      <formula2>0</formula2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13</vt:i4>
      </vt:variant>
    </vt:vector>
  </HeadingPairs>
  <TitlesOfParts>
    <vt:vector size="26" baseType="lpstr">
      <vt:lpstr>20</vt:lpstr>
      <vt:lpstr>18</vt:lpstr>
      <vt:lpstr>16</vt:lpstr>
      <vt:lpstr>14</vt:lpstr>
      <vt:lpstr>12</vt:lpstr>
      <vt:lpstr>10</vt:lpstr>
      <vt:lpstr>8</vt:lpstr>
      <vt:lpstr>6</vt:lpstr>
      <vt:lpstr>4</vt:lpstr>
      <vt:lpstr>10 DR</vt:lpstr>
      <vt:lpstr>8 DR</vt:lpstr>
      <vt:lpstr>6 DR</vt:lpstr>
      <vt:lpstr>4 DR</vt:lpstr>
      <vt:lpstr>'10'!Druckbereich</vt:lpstr>
      <vt:lpstr>'10 DR'!Druckbereich</vt:lpstr>
      <vt:lpstr>'12'!Druckbereich</vt:lpstr>
      <vt:lpstr>'14'!Druckbereich</vt:lpstr>
      <vt:lpstr>'16'!Druckbereich</vt:lpstr>
      <vt:lpstr>'18'!Druckbereich</vt:lpstr>
      <vt:lpstr>'20'!Druckbereich</vt:lpstr>
      <vt:lpstr>'4'!Druckbereich</vt:lpstr>
      <vt:lpstr>'4 DR'!Druckbereich</vt:lpstr>
      <vt:lpstr>'6'!Druckbereich</vt:lpstr>
      <vt:lpstr>'6 DR'!Druckbereich</vt:lpstr>
      <vt:lpstr>'8'!Druckbereich</vt:lpstr>
      <vt:lpstr>'8 DR'!Druckbereich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Steffan</dc:creator>
  <cp:lastModifiedBy>Steffan Klaus</cp:lastModifiedBy>
  <dcterms:created xsi:type="dcterms:W3CDTF">2019-07-13T12:01:52Z</dcterms:created>
  <dcterms:modified xsi:type="dcterms:W3CDTF">2019-07-13T12:01:52Z</dcterms:modified>
</cp:coreProperties>
</file>